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D:\GoogleDrive\gcg\Products\deploy\"/>
    </mc:Choice>
  </mc:AlternateContent>
  <xr:revisionPtr revIDLastSave="0" documentId="13_ncr:1_{0E56F352-530B-42A6-B7DF-AC2CE792E8D1}" xr6:coauthVersionLast="41" xr6:coauthVersionMax="41" xr10:uidLastSave="{00000000-0000-0000-0000-000000000000}"/>
  <bookViews>
    <workbookView xWindow="-120" yWindow="-120" windowWidth="29040" windowHeight="17640" tabRatio="944" activeTab="2" xr2:uid="{00000000-000D-0000-FFFF-FFFF00000000}"/>
  </bookViews>
  <sheets>
    <sheet name="0-Success Criteria" sheetId="25" r:id="rId1"/>
    <sheet name="1-APM Units" sheetId="23" r:id="rId2"/>
    <sheet name="2-APM Storage" sheetId="27" r:id="rId3"/>
    <sheet name="3-Hardware(APM)" sheetId="20" r:id="rId4"/>
    <sheet name="4-Hardware(CRT)" sheetId="22" r:id="rId5"/>
    <sheet name="5-Infrastructure (APM &amp; CRT)" sheetId="17" r:id="rId6"/>
    <sheet name="6-Network Ports (ONPREMISE APM)" sheetId="16" r:id="rId7"/>
    <sheet name="7-Network Ports (CLOUD APM)" sheetId="24" r:id="rId8"/>
    <sheet name="8-APPLICATION-env access" sheetId="10" r:id="rId9"/>
    <sheet name="9-Deployment Status" sheetId="1" r:id="rId10"/>
  </sheets>
  <externalReferences>
    <externalReference r:id="rId11"/>
  </externalReferences>
  <definedNames>
    <definedName name="_xlnm._FilterDatabase" localSheetId="6" hidden="1">'6-Network Ports (ONPREMISE APM)'!$B$2:$E$26</definedName>
    <definedName name="_xlnm._FilterDatabase" localSheetId="7" hidden="1">'7-Network Ports (CLOUD APM)'!$B$2:$E$15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 i="27" l="1"/>
  <c r="D13" i="27"/>
  <c r="D11" i="27"/>
  <c r="D15" i="27" s="1"/>
  <c r="D10" i="27"/>
  <c r="D16" i="27" s="1"/>
  <c r="F49" i="23" l="1"/>
  <c r="F48" i="23"/>
  <c r="D48" i="23"/>
  <c r="D11" i="23"/>
  <c r="E29" i="23" l="1"/>
  <c r="E47" i="23" l="1"/>
  <c r="F47" i="23" s="1"/>
  <c r="E46" i="23"/>
  <c r="D46" i="23"/>
  <c r="E45" i="23"/>
  <c r="F45" i="23"/>
  <c r="E44" i="23"/>
  <c r="E43" i="23"/>
  <c r="F43" i="23" s="1"/>
  <c r="E42" i="23"/>
  <c r="E41" i="23"/>
  <c r="D41" i="23"/>
  <c r="D42" i="23" s="1"/>
  <c r="E40" i="23"/>
  <c r="D40" i="23"/>
  <c r="E39" i="23"/>
  <c r="D39" i="23"/>
  <c r="F39" i="23" s="1"/>
  <c r="E38" i="23"/>
  <c r="D38" i="23"/>
  <c r="E37" i="23"/>
  <c r="D37" i="23"/>
  <c r="E36" i="23"/>
  <c r="D36" i="23"/>
  <c r="E35" i="23"/>
  <c r="F35" i="23" s="1"/>
  <c r="E34" i="23"/>
  <c r="D34" i="23"/>
  <c r="E33" i="23"/>
  <c r="D33" i="23"/>
  <c r="F33" i="23" s="1"/>
  <c r="E32" i="23"/>
  <c r="E31" i="23"/>
  <c r="E30" i="23"/>
  <c r="F29" i="23"/>
  <c r="D24" i="23"/>
  <c r="E24" i="23" s="1"/>
  <c r="E23" i="23"/>
  <c r="D22" i="23"/>
  <c r="E22" i="23" s="1"/>
  <c r="E21" i="23"/>
  <c r="D16" i="23"/>
  <c r="D13" i="23"/>
  <c r="D12" i="23"/>
  <c r="D17" i="23" s="1"/>
  <c r="F42" i="23" l="1"/>
  <c r="F37" i="23"/>
  <c r="F36" i="23"/>
  <c r="F38" i="23"/>
  <c r="F44" i="23"/>
  <c r="F34" i="23"/>
  <c r="F31" i="23"/>
  <c r="F41" i="23"/>
  <c r="F46" i="23"/>
  <c r="F30" i="23"/>
  <c r="F32" i="23"/>
  <c r="F40" i="23"/>
  <c r="E25" i="23"/>
  <c r="E3" i="23" l="1"/>
</calcChain>
</file>

<file path=xl/sharedStrings.xml><?xml version="1.0" encoding="utf-8"?>
<sst xmlns="http://schemas.openxmlformats.org/spreadsheetml/2006/main" count="695" uniqueCount="417">
  <si>
    <t>Task or Milestone</t>
  </si>
  <si>
    <t>Current Owner</t>
  </si>
  <si>
    <t xml:space="preserve">Scope </t>
  </si>
  <si>
    <t>Define Team</t>
  </si>
  <si>
    <t>Define Environment and Sizing</t>
  </si>
  <si>
    <t>Procurement</t>
  </si>
  <si>
    <t>Procure physical or virtual servers and databases for Germain</t>
  </si>
  <si>
    <t>Germain Software available on FTP</t>
  </si>
  <si>
    <t>Germain License Key Generated</t>
  </si>
  <si>
    <t>Not Started</t>
  </si>
  <si>
    <t>Review SLA (IT and Business)</t>
  </si>
  <si>
    <t>Training</t>
  </si>
  <si>
    <t>Use of Germain</t>
  </si>
  <si>
    <t>Administration of Germain</t>
  </si>
  <si>
    <t>Wrap-up</t>
  </si>
  <si>
    <t>Validate Team Acceptance</t>
  </si>
  <si>
    <t>Refine scope of Germain Solution &amp; Modules</t>
  </si>
  <si>
    <t>Support Business Case for technology investment</t>
  </si>
  <si>
    <t>#</t>
  </si>
  <si>
    <t>HOSTNAME</t>
  </si>
  <si>
    <t>NAME</t>
  </si>
  <si>
    <t>IP@</t>
  </si>
  <si>
    <t>Identify &lt;customer name&gt; needs not currently fullfilled by Germain</t>
  </si>
  <si>
    <t>MOUNT POINT/
MAP NETWORK DRIVE</t>
  </si>
  <si>
    <t>ADMIN USER NAME/PWD</t>
  </si>
  <si>
    <t>OS TYPE</t>
  </si>
  <si>
    <t>solaris 8.5</t>
  </si>
  <si>
    <t>ldap</t>
  </si>
  <si>
    <t>cti</t>
  </si>
  <si>
    <t>erp server</t>
  </si>
  <si>
    <t>Application</t>
  </si>
  <si>
    <t>Network</t>
  </si>
  <si>
    <t>SERVER TYPE
User Desktop
Firewall
HTTP Load Balancer
Application Web Server Extension
SISNAPI Load Balancer
Application Enterprise Server
Application Database</t>
  </si>
  <si>
    <t>Application swse</t>
  </si>
  <si>
    <t>Application Web Server Extension</t>
  </si>
  <si>
    <t>Application ses</t>
  </si>
  <si>
    <t>Application Enterprise Server</t>
  </si>
  <si>
    <t>Application db</t>
  </si>
  <si>
    <t xml:space="preserve">Install java JDK(not JRE) 1.7 on all germain enginee and enterprise server </t>
  </si>
  <si>
    <t>Enable ssh, netbios access on each of the unix servers and/or user desktop(if possible) from Germain Engine Server</t>
  </si>
  <si>
    <t>Enable wmi access on each of the windows servers and/or user desktop(if possible) from Germain Engine Server</t>
  </si>
  <si>
    <t>Install Glassfish J2EE server on Germain Enterprise Server</t>
  </si>
  <si>
    <t>Assess Application log file disk capacity and growth for Application Deeper and Normal log level recommended by Germain</t>
  </si>
  <si>
    <t>Determine Application Log Level(if needed)</t>
  </si>
  <si>
    <t>Create map drive(s) or mount point(s) on germain engine server(s) to read files of all Application  Directories (configuration/install/runtime,..)</t>
  </si>
  <si>
    <t>Firewall rules - Germain Engine and Enterprise need access to the following URLs:
- https://www.google.com/*
- https://ajax.googleapis.com/*
- https://www.gstatic.com/*
- https://maps.gstatic.com/*
- https://maps.googleapis.com/*
- https://csi.gstatic.com/*</t>
  </si>
  <si>
    <t>Verify Remote Access via WebEx, GoToMeeting or VPN is possible</t>
  </si>
  <si>
    <t>Open all Application network  ports (http, gateway,…) from/to Germain engine/enterprise server (all the port used by your infrastructure, business application….that you would want Germain APM to monitor or use for Root-cause Analysis + all the ports used by Germain J2EE server, Germain Database, etc)</t>
  </si>
  <si>
    <t>Germain</t>
  </si>
  <si>
    <t>Customer</t>
  </si>
  <si>
    <t>Germain/Customer</t>
  </si>
  <si>
    <t xml:space="preserve">Define Objectives - Identify high-level Monitoring Requirements and Resources  see "Preliminary Info" TAB in this xls doc </t>
  </si>
  <si>
    <t>Configure Glassfish and Message Broker</t>
  </si>
  <si>
    <t>Deploy Germain Server Components</t>
  </si>
  <si>
    <t>Deploy Germain Engines</t>
  </si>
  <si>
    <t>Configure Germain APM (KPI, SLA, Engines &amp; Components, Alerts)</t>
  </si>
  <si>
    <t>Collect (Applications, Infrastructure) Username/pwd for all url, server, admin console, database,... to be used to access applications, infra that needs to be monitored by Germain</t>
  </si>
  <si>
    <t>Create germain user network account</t>
  </si>
  <si>
    <t>Create germain email account</t>
  </si>
  <si>
    <t>Test Connectivity to Application and Infra points(all the above)</t>
  </si>
  <si>
    <t>Connectivity Requests to any application, infrastructure, etc (url, username/password, mount points, shared drive, network port, database, etc)</t>
  </si>
  <si>
    <t>Define Success Criteria (this needs to be measurable, quantifiable,...)</t>
  </si>
  <si>
    <t>Provide environment access requirement (infra, db, application, accesses that are required for germain apm to work)</t>
  </si>
  <si>
    <t>Procure environment access requirement (infra, db, application, accesses that are required for germain apm to work)</t>
  </si>
  <si>
    <t>Install Database for Germain Datamart</t>
  </si>
  <si>
    <t>Test Germain APM is running fine (engines, enterprise, ui)</t>
  </si>
  <si>
    <r>
      <rPr>
        <b/>
        <sz val="11"/>
        <rFont val="Calibri"/>
        <family val="2"/>
      </rPr>
      <t>Germain database</t>
    </r>
    <r>
      <rPr>
        <sz val="11"/>
        <rFont val="Calibri"/>
        <family val="2"/>
      </rPr>
      <t xml:space="preserve"> health and performance (ensure germain database aggregation and purge of temp data works fine)</t>
    </r>
  </si>
  <si>
    <r>
      <t xml:space="preserve">Application Component </t>
    </r>
    <r>
      <rPr>
        <b/>
        <sz val="11"/>
        <rFont val="Calibri"/>
        <family val="2"/>
      </rPr>
      <t>Availability</t>
    </r>
    <r>
      <rPr>
        <sz val="11"/>
        <rFont val="Calibri"/>
        <family val="2"/>
      </rPr>
      <t xml:space="preserve"> SLA (properly reported on germain dashboard)</t>
    </r>
  </si>
  <si>
    <r>
      <t xml:space="preserve">Application </t>
    </r>
    <r>
      <rPr>
        <b/>
        <sz val="11"/>
        <rFont val="Calibri"/>
        <family val="2"/>
      </rPr>
      <t>Crash RCA</t>
    </r>
    <r>
      <rPr>
        <sz val="11"/>
        <rFont val="Calibri"/>
        <family val="2"/>
      </rPr>
      <t xml:space="preserve"> (check all portlet have relevant information like SQL,CPU, Memory, Network, User Scenario, Browser Version, etc)</t>
    </r>
  </si>
  <si>
    <r>
      <rPr>
        <b/>
        <sz val="11"/>
        <rFont val="Calibri"/>
        <family val="2"/>
      </rPr>
      <t>User Transaction RCA</t>
    </r>
    <r>
      <rPr>
        <sz val="11"/>
        <rFont val="Calibri"/>
        <family val="2"/>
      </rPr>
      <t xml:space="preserve"> (check, all portlet have relevant information like SQL, CPU, Memory, Network, User Scenario, Browser Version, etc)</t>
    </r>
  </si>
  <si>
    <r>
      <rPr>
        <b/>
        <sz val="11"/>
        <rFont val="Calibri"/>
        <family val="2"/>
      </rPr>
      <t>Network Monitoring (</t>
    </r>
    <r>
      <rPr>
        <sz val="11"/>
        <rFont val="Calibri"/>
        <family val="2"/>
      </rPr>
      <t>bandwidth and latency between PILOT user desktop located in separate geo region, and application web server, web&lt;-&gt;app, app&lt;-&gt;integration, app&lt;-&gt;db, and any other network branch that you think is relevant, etc)</t>
    </r>
  </si>
  <si>
    <r>
      <rPr>
        <b/>
        <sz val="11"/>
        <rFont val="Calibri"/>
        <family val="2"/>
      </rPr>
      <t>Synthetic Transactions</t>
    </r>
    <r>
      <rPr>
        <sz val="11"/>
        <rFont val="Calibri"/>
        <family val="2"/>
      </rPr>
      <t xml:space="preserve"> monitoring (synthetic login... is properly performed by germain and result properly reported on germain dashboard, etc)</t>
    </r>
  </si>
  <si>
    <r>
      <t xml:space="preserve">Application </t>
    </r>
    <r>
      <rPr>
        <b/>
        <sz val="11"/>
        <rFont val="Calibri"/>
        <family val="2"/>
      </rPr>
      <t>Configuration</t>
    </r>
    <r>
      <rPr>
        <sz val="11"/>
        <rFont val="Calibri"/>
        <family val="2"/>
      </rPr>
      <t xml:space="preserve"> monitoring (properly reported on germain dashboard)</t>
    </r>
  </si>
  <si>
    <r>
      <t xml:space="preserve">Application </t>
    </r>
    <r>
      <rPr>
        <b/>
        <sz val="11"/>
        <rFont val="Calibri"/>
        <family val="2"/>
      </rPr>
      <t>Availability</t>
    </r>
    <r>
      <rPr>
        <sz val="11"/>
        <rFont val="Calibri"/>
        <family val="2"/>
      </rPr>
      <t xml:space="preserve"> monitoring (properly reported on germain dashboard)</t>
    </r>
  </si>
  <si>
    <r>
      <rPr>
        <b/>
        <sz val="11"/>
        <rFont val="Calibri"/>
        <family val="2"/>
      </rPr>
      <t xml:space="preserve">Back-end </t>
    </r>
    <r>
      <rPr>
        <sz val="11"/>
        <rFont val="Calibri"/>
        <family val="2"/>
      </rPr>
      <t>Transactions monitoring  (properly reported on germain dashboard)</t>
    </r>
  </si>
  <si>
    <r>
      <rPr>
        <b/>
        <sz val="11"/>
        <rFont val="Calibri"/>
        <family val="2"/>
      </rPr>
      <t>User Transactions</t>
    </r>
    <r>
      <rPr>
        <sz val="11"/>
        <rFont val="Calibri"/>
        <family val="2"/>
      </rPr>
      <t xml:space="preserve"> monitoring  (properly reported on germain dashboard)</t>
    </r>
  </si>
  <si>
    <r>
      <t xml:space="preserve">Verify Each Application is being monitored </t>
    </r>
    <r>
      <rPr>
        <b/>
        <sz val="11"/>
        <rFont val="Calibri"/>
        <family val="2"/>
      </rPr>
      <t xml:space="preserve">as per customer's requirement(s) </t>
    </r>
    <r>
      <rPr>
        <sz val="11"/>
        <rFont val="Calibri"/>
        <family val="2"/>
      </rPr>
      <t>and below validation checkpoints</t>
    </r>
  </si>
  <si>
    <r>
      <t xml:space="preserve">Germain User and User </t>
    </r>
    <r>
      <rPr>
        <b/>
        <sz val="11"/>
        <rFont val="Calibri"/>
        <family val="2"/>
      </rPr>
      <t>Profiles</t>
    </r>
  </si>
  <si>
    <r>
      <t xml:space="preserve">Germain </t>
    </r>
    <r>
      <rPr>
        <b/>
        <sz val="11"/>
        <rFont val="Calibri"/>
        <family val="2"/>
      </rPr>
      <t>Alerts</t>
    </r>
    <r>
      <rPr>
        <sz val="11"/>
        <rFont val="Calibri"/>
        <family val="2"/>
      </rPr>
      <t xml:space="preserve"> work</t>
    </r>
  </si>
  <si>
    <r>
      <t>Germain Reporting</t>
    </r>
    <r>
      <rPr>
        <sz val="11"/>
        <rFont val="Calibri"/>
        <family val="2"/>
      </rPr>
      <t xml:space="preserve"> (can you generate a report? etc)</t>
    </r>
  </si>
  <si>
    <r>
      <rPr>
        <b/>
        <sz val="11"/>
        <rFont val="Calibri"/>
        <family val="2"/>
      </rPr>
      <t>Germain Log</t>
    </r>
    <r>
      <rPr>
        <sz val="11"/>
        <rFont val="Calibri"/>
        <family val="2"/>
      </rPr>
      <t xml:space="preserve"> files (ensure germain log files get purged on regular basis so disk space will never run out)</t>
    </r>
  </si>
  <si>
    <r>
      <t xml:space="preserve">Application </t>
    </r>
    <r>
      <rPr>
        <b/>
        <sz val="11"/>
        <rFont val="Calibri"/>
        <family val="2"/>
      </rPr>
      <t>log archiving or purging</t>
    </r>
    <r>
      <rPr>
        <sz val="11"/>
        <rFont val="Calibri"/>
        <family val="2"/>
      </rPr>
      <t xml:space="preserve"> (ensure application log files get purged on regular basis so disk space will never run out)</t>
    </r>
  </si>
  <si>
    <r>
      <rPr>
        <b/>
        <sz val="11"/>
        <rFont val="Calibri"/>
        <family val="2"/>
      </rPr>
      <t xml:space="preserve">OS monitoring </t>
    </r>
    <r>
      <rPr>
        <sz val="11"/>
        <rFont val="Calibri"/>
        <family val="2"/>
      </rPr>
      <t>(availability and performance properly reported on germain dashboard)</t>
    </r>
  </si>
  <si>
    <r>
      <rPr>
        <b/>
        <sz val="11"/>
        <rFont val="Calibri"/>
        <family val="2"/>
      </rPr>
      <t>Database</t>
    </r>
    <r>
      <rPr>
        <sz val="11"/>
        <rFont val="Calibri"/>
        <family val="2"/>
      </rPr>
      <t xml:space="preserve"> </t>
    </r>
    <r>
      <rPr>
        <b/>
        <sz val="11"/>
        <rFont val="Calibri"/>
        <family val="2"/>
      </rPr>
      <t>Monitoring</t>
    </r>
    <r>
      <rPr>
        <sz val="11"/>
        <rFont val="Calibri"/>
        <family val="2"/>
      </rPr>
      <t xml:space="preserve"> monitoring (db session, sql, space, table, etc)</t>
    </r>
  </si>
  <si>
    <r>
      <rPr>
        <b/>
        <sz val="11"/>
        <rFont val="Calibri"/>
        <family val="2"/>
      </rPr>
      <t>OS</t>
    </r>
    <r>
      <rPr>
        <sz val="11"/>
        <rFont val="Calibri"/>
        <family val="2"/>
      </rPr>
      <t xml:space="preserve"> </t>
    </r>
    <r>
      <rPr>
        <b/>
        <sz val="11"/>
        <rFont val="Calibri"/>
        <family val="2"/>
      </rPr>
      <t>Configuration</t>
    </r>
    <r>
      <rPr>
        <sz val="11"/>
        <rFont val="Calibri"/>
        <family val="2"/>
      </rPr>
      <t xml:space="preserve"> monitoring (pick one OS file that stores configuration parameter and value, and make sure it is monitored by germain and relevant info displayed on germain dashboard)</t>
    </r>
  </si>
  <si>
    <r>
      <rPr>
        <b/>
        <sz val="11"/>
        <rFont val="Calibri"/>
        <family val="2"/>
      </rPr>
      <t>Database</t>
    </r>
    <r>
      <rPr>
        <sz val="11"/>
        <rFont val="Calibri"/>
        <family val="2"/>
      </rPr>
      <t xml:space="preserve"> </t>
    </r>
    <r>
      <rPr>
        <b/>
        <sz val="11"/>
        <rFont val="Calibri"/>
        <family val="2"/>
      </rPr>
      <t>Configuration</t>
    </r>
    <r>
      <rPr>
        <sz val="11"/>
        <rFont val="Calibri"/>
        <family val="2"/>
      </rPr>
      <t xml:space="preserve"> monitoring (pick one file or table that stores configuration parameter and value, and make sure that is monitored and displayed on germain dashboard)</t>
    </r>
  </si>
  <si>
    <r>
      <rPr>
        <b/>
        <sz val="11"/>
        <rFont val="Calibri"/>
        <family val="2"/>
      </rPr>
      <t>Network Configuration</t>
    </r>
    <r>
      <rPr>
        <sz val="11"/>
        <rFont val="Calibri"/>
        <family val="2"/>
      </rPr>
      <t xml:space="preserve"> monitoring (pick one file or table that stores configuration parameter and value, and make sure that is monitored and displayed on germain dashboard)</t>
    </r>
  </si>
  <si>
    <r>
      <rPr>
        <b/>
        <sz val="11"/>
        <rFont val="Calibri"/>
        <family val="2"/>
      </rPr>
      <t>URL</t>
    </r>
    <r>
      <rPr>
        <sz val="11"/>
        <rFont val="Calibri"/>
        <family val="2"/>
      </rPr>
      <t xml:space="preserve"> monitoring (url page comes up and its availability is properly reported on germain dashboard, etc)</t>
    </r>
  </si>
  <si>
    <t>&lt;add all the SUCCESS CRITERIA here (break them down by ACTIONNABLES&gt;</t>
  </si>
  <si>
    <t>Note(s)</t>
  </si>
  <si>
    <r>
      <t xml:space="preserve">Predictive Analytic </t>
    </r>
    <r>
      <rPr>
        <sz val="11"/>
        <rFont val="Calibri"/>
        <family val="2"/>
      </rPr>
      <t>Dashboard</t>
    </r>
  </si>
  <si>
    <r>
      <t xml:space="preserve">Business Process (data-based) </t>
    </r>
    <r>
      <rPr>
        <sz val="11"/>
        <rFont val="Calibri"/>
        <family val="2"/>
      </rPr>
      <t>Monitoring</t>
    </r>
  </si>
  <si>
    <r>
      <t xml:space="preserve">Business Process (user scenario-based) </t>
    </r>
    <r>
      <rPr>
        <sz val="11"/>
        <rFont val="Calibri"/>
        <family val="2"/>
      </rPr>
      <t>Monitoring</t>
    </r>
  </si>
  <si>
    <r>
      <t xml:space="preserve">SQL-Transaction </t>
    </r>
    <r>
      <rPr>
        <sz val="11"/>
        <rFont val="Calibri"/>
        <family val="2"/>
      </rPr>
      <t>Lookup</t>
    </r>
  </si>
  <si>
    <t>Priority:
0-critical
1-high
2-medium</t>
  </si>
  <si>
    <t>Type</t>
  </si>
  <si>
    <t>Estimated 
Count/day</t>
  </si>
  <si>
    <t>Notes</t>
  </si>
  <si>
    <t>Peak Concurrent Users</t>
  </si>
  <si>
    <t>Maximum Number of User that are logged on to this application on a peak business day.</t>
  </si>
  <si>
    <t>Number of user click performed by one user for one hour (e.g. Sale rep: 1 click every 30sec =&gt; 120clicks/hour; Service Rep: 1 click every 10sec =&gt; 360clicks/hour)</t>
  </si>
  <si>
    <t>Work/Business Hour 
per day</t>
  </si>
  <si>
    <t>Number of working hours during a normal business day</t>
  </si>
  <si>
    <t>Number of BusinessProcess performed by one user for one hour (e.g. how many "Sales Call", "Service Call" business processis performed by an End-user within an hour, etc)</t>
  </si>
  <si>
    <t>Click for all users 
per day</t>
  </si>
  <si>
    <t>Number of user click performed by all the users for a peak production day</t>
  </si>
  <si>
    <t>Business Process 
per day</t>
  </si>
  <si>
    <t>Number of Business Process/User Scenario performed by all the users for a peak production day</t>
  </si>
  <si>
    <r>
      <t>Number of Internal/system Transactions processed by an application to function (</t>
    </r>
    <r>
      <rPr>
        <b/>
        <sz val="8"/>
        <color theme="1"/>
        <rFont val="Calibri"/>
        <family val="2"/>
        <scheme val="minor"/>
      </rPr>
      <t>doesn’t</t>
    </r>
    <r>
      <rPr>
        <sz val="8"/>
        <color theme="1"/>
        <rFont val="Calibri"/>
        <family val="2"/>
        <scheme val="minor"/>
      </rPr>
      <t xml:space="preserve"> include user transaction, integration transaction) for a peak production day;  If you don’t know enter 10% of user transaction</t>
    </r>
  </si>
  <si>
    <r>
      <t>Number of inbound/outbound Integration Transactions processed by an application to ensure that integration to a third party application functions (</t>
    </r>
    <r>
      <rPr>
        <b/>
        <sz val="8"/>
        <color theme="1"/>
        <rFont val="Calibri"/>
        <family val="2"/>
        <scheme val="minor"/>
      </rPr>
      <t>doesn’t</t>
    </r>
    <r>
      <rPr>
        <sz val="8"/>
        <color theme="1"/>
        <rFont val="Calibri"/>
        <family val="2"/>
        <scheme val="minor"/>
      </rPr>
      <t xml:space="preserve"> include user transaction, backend transaction) for a peak production day;  If you don’t know enter 10% of user transaction</t>
    </r>
  </si>
  <si>
    <r>
      <t xml:space="preserve">Number of Database Record Update/Insert for a peak production day;If you don’t know enter 10% of user transaction </t>
    </r>
    <r>
      <rPr>
        <b/>
        <sz val="8"/>
        <color theme="1"/>
        <rFont val="Calibri"/>
        <family val="2"/>
        <scheme val="minor"/>
      </rPr>
      <t>plus</t>
    </r>
    <r>
      <rPr>
        <sz val="8"/>
        <color theme="1"/>
        <rFont val="Calibri"/>
        <family val="2"/>
        <scheme val="minor"/>
      </rPr>
      <t xml:space="preserve"> 10% of Integration  transactions</t>
    </r>
  </si>
  <si>
    <t>Total</t>
  </si>
  <si>
    <t>Category</t>
  </si>
  <si>
    <t>Quantity</t>
  </si>
  <si>
    <t>Period
(seconds)</t>
  </si>
  <si>
    <t>Estimated 
Count</t>
  </si>
  <si>
    <t>Metric</t>
  </si>
  <si>
    <t>CPU</t>
  </si>
  <si>
    <t>Computer</t>
  </si>
  <si>
    <t>Number of Machine (desktop,server, physical or virtual) to be monitored for CPU Usage/Percentage</t>
  </si>
  <si>
    <t>Memory</t>
  </si>
  <si>
    <t>Number of Machine (desktop,server, physical or virtual) to be monitored for Memory Usage/Percentage</t>
  </si>
  <si>
    <t>CPU Queue</t>
  </si>
  <si>
    <t>Number of Machine (desktop,server, physical or virtual) to be monitored for CPU Queue Length Usage</t>
  </si>
  <si>
    <t>Page Faults (hard)</t>
  </si>
  <si>
    <t>Number of Machine (desktop,server, physical or virtual) to be monitored for Page Fault</t>
  </si>
  <si>
    <t>Disk Queue</t>
  </si>
  <si>
    <t>Number of Machine (desktop,server, physical or virtual) to be monitored for Disk Queue</t>
  </si>
  <si>
    <t>Disk Bandwidth</t>
  </si>
  <si>
    <t>Number of Machine (desktop,server, physical or virtual) to be monitored for Disk Bandwidth</t>
  </si>
  <si>
    <t>Network Bandwidth</t>
  </si>
  <si>
    <t>Throughput</t>
  </si>
  <si>
    <t>Network Switch</t>
  </si>
  <si>
    <t>Number of Network Switch to be monitored for  Throughpout</t>
  </si>
  <si>
    <t>Out. Queue Length</t>
  </si>
  <si>
    <t>Number of Network Switch to be monitored for  Queue Length</t>
  </si>
  <si>
    <t>In Discards</t>
  </si>
  <si>
    <t>Number of Network Switch to be monitored for  In discards</t>
  </si>
  <si>
    <t>Out Discards</t>
  </si>
  <si>
    <t>Number of Network Switch to be monitored for  out discards</t>
  </si>
  <si>
    <t>InErrors</t>
  </si>
  <si>
    <t>Number of Network Switch to be monitored for inErrors</t>
  </si>
  <si>
    <t>OutErrors</t>
  </si>
  <si>
    <t>Number of Network Switch to be monitored for outErrors</t>
  </si>
  <si>
    <t>JVM</t>
  </si>
  <si>
    <t>Number of JVM(Java Virtual Machine) to be monitored for Cpu usage/Percentage</t>
  </si>
  <si>
    <t>Heap Usage</t>
  </si>
  <si>
    <t>Number of JVM(Java Virtual Machine) to be monitored for Heap Usage</t>
  </si>
  <si>
    <t>Disk space</t>
  </si>
  <si>
    <t>Storage</t>
  </si>
  <si>
    <t>Number of Storage (SAN, NFS,local disk,..)  to be monitored for Disk  Space usage</t>
  </si>
  <si>
    <t>I/O read/sec</t>
  </si>
  <si>
    <t>Number of Storage (SAN, NFS,local disk,..)  to be monitored for Disk I/O read/sec usage</t>
  </si>
  <si>
    <t>I/O write/sec</t>
  </si>
  <si>
    <t>Number of Storage (SAN, NFS,local disk,..)  to be monitored for Disk I/O write/sec usage</t>
  </si>
  <si>
    <t>Number of Network Branch to be monitored for Latency</t>
  </si>
  <si>
    <r>
      <t xml:space="preserve">Daily Health Check-L2-3 support </t>
    </r>
    <r>
      <rPr>
        <sz val="11"/>
        <rFont val="Calibri"/>
        <family val="2"/>
      </rPr>
      <t>Dashboard</t>
    </r>
  </si>
  <si>
    <r>
      <t xml:space="preserve">Daily Health Check-L1 support </t>
    </r>
    <r>
      <rPr>
        <sz val="11"/>
        <rFont val="Calibri"/>
        <family val="2"/>
      </rPr>
      <t>Dashboard (multidim aggreg)</t>
    </r>
  </si>
  <si>
    <t>Port</t>
  </si>
  <si>
    <t>Protocol/Usage</t>
  </si>
  <si>
    <t>Source</t>
  </si>
  <si>
    <t>Destination</t>
  </si>
  <si>
    <t>HTTP/S - TCP</t>
  </si>
  <si>
    <t>JNDI/CORBA IIOP</t>
  </si>
  <si>
    <t>Active MQ Openwire/JMS</t>
  </si>
  <si>
    <t>OpenMQ</t>
  </si>
  <si>
    <t>HTTP/S</t>
  </si>
  <si>
    <t>Geo Mapping</t>
  </si>
  <si>
    <t xml:space="preserve">https://www.google.com/*
https://ajax.googleapis.com/*
https://www.gstatic.com/*
https://maps.gstatic.com/*
https://maps.googleapis.com/*
https://csi.gstatic.com/*
</t>
  </si>
  <si>
    <t>database port (for oracle 1521, etc)</t>
  </si>
  <si>
    <t>Application Database (oracle, sqlsrvr, db2, hadoop, etc)</t>
  </si>
  <si>
    <t>Germain Database</t>
  </si>
  <si>
    <t>application url port (80, 443)</t>
  </si>
  <si>
    <t>Application URL (virtual and physical)</t>
  </si>
  <si>
    <t>application administration console ports 
(e.g. for siebel 2320, 2321, etc)</t>
  </si>
  <si>
    <t>Application Administration Console</t>
  </si>
  <si>
    <t>TCP</t>
  </si>
  <si>
    <t>UDP</t>
  </si>
  <si>
    <t xml:space="preserve">
139
</t>
  </si>
  <si>
    <t>SSH port</t>
  </si>
  <si>
    <t>SSH</t>
  </si>
  <si>
    <t>port range TBD</t>
  </si>
  <si>
    <t>WMI</t>
  </si>
  <si>
    <t>Domain</t>
  </si>
  <si>
    <t xml:space="preserve">Description </t>
  </si>
  <si>
    <t>Owner</t>
  </si>
  <si>
    <t>Access/Resource Requirement</t>
  </si>
  <si>
    <t>“Network User account” to</t>
  </si>
  <si>
    <t>germain team will need to edit them to declare/authorize the use of germain apm’s javascripts, this is for user click/http traffic/error at the BROWSER level</t>
  </si>
  <si>
    <t>see "3-Network Ports" tab</t>
  </si>
  <si>
    <t>Security</t>
  </si>
  <si>
    <t>Network Security</t>
  </si>
  <si>
    <t>Browser Security</t>
  </si>
  <si>
    <t>not only the logs…we need access to all directories such as BIN, SRF, SCRIPT, etc</t>
  </si>
  <si>
    <r>
      <t xml:space="preserve">Status
</t>
    </r>
    <r>
      <rPr>
        <sz val="12"/>
        <color theme="0"/>
        <rFont val="Calibri"/>
        <family val="2"/>
      </rPr>
      <t>[Not Started | WIP | Blocked | Done]</t>
    </r>
  </si>
  <si>
    <t>Germain APM - Installation &amp; Configuration (STAGE and/or PROD)</t>
  </si>
  <si>
    <t>Germain CRT - Installation &amp; Configuration (DEV and/or STAGE)</t>
  </si>
  <si>
    <t>Download and export Germain CRT</t>
  </si>
  <si>
    <t>Run an Application Code/Metadata Review (e.g. siebel)</t>
  </si>
  <si>
    <t>Germain CRT - Functional Validation</t>
  </si>
  <si>
    <t>Germain APM - Functional Validation</t>
  </si>
  <si>
    <r>
      <t>Application Code/Metadata Review and Recommendation links</t>
    </r>
    <r>
      <rPr>
        <sz val="11"/>
        <rFont val="Calibri"/>
        <family val="2"/>
      </rPr>
      <t>(Germain CRT integration to Germain APM) from Germain APM RCA dashboards:
- Application Crash
- Slow/Failed Backend Transaction
- Slow/Failed User Click</t>
    </r>
  </si>
  <si>
    <t>Web server(s) (virtual and physical)</t>
  </si>
  <si>
    <t>Application Server where administration console runs on (e.g. siebel, it is /siebsrvr/bin/srvrmgr.exe)</t>
  </si>
  <si>
    <t>JMX - TCP</t>
  </si>
  <si>
    <t>Java Application Server/JVM to be monitored</t>
  </si>
  <si>
    <t>OS Security/application</t>
  </si>
  <si>
    <t>to allow germain apm to execute server manager command, analyze application core, fdr file analysis, etc</t>
  </si>
  <si>
    <t>DB Security/application</t>
  </si>
  <si>
    <t>A user account similar to application Table Owner</t>
  </si>
  <si>
    <t>this is to allow germain APM to automatically delete application log files, 24x7, retention, frequency…can all be configured</t>
  </si>
  <si>
    <t>Javascript enabled for application users' internet browser</t>
  </si>
  <si>
    <t xml:space="preserve">Network ports to be opened </t>
  </si>
  <si>
    <r>
      <t> </t>
    </r>
    <r>
      <rPr>
        <b/>
        <sz val="9"/>
        <color rgb="FF000000"/>
        <rFont val="Calibri"/>
        <family val="2"/>
      </rPr>
      <t>Germain APM “on premise”</t>
    </r>
    <r>
      <rPr>
        <sz val="9"/>
        <color rgb="FF000000"/>
        <rFont val="Calibri"/>
        <family val="2"/>
      </rPr>
      <t xml:space="preserve"> (within your data center)</t>
    </r>
  </si>
  <si>
    <t>Low Scale</t>
  </si>
  <si>
    <t>Mid-Large Scale</t>
  </si>
  <si>
    <t>Big Data Scale</t>
  </si>
  <si>
    <t>(1M APM Unit/day)</t>
  </si>
  <si>
    <t>(1M-100M APM Unit/day)</t>
  </si>
  <si>
    <t>(&gt; 100M APM Unit/day) (*)</t>
  </si>
  <si>
    <t>Oracle, SQL Server, DB2, MySQL Database</t>
  </si>
  <si>
    <t>MemSQL Database</t>
  </si>
  <si>
    <t xml:space="preserve">Germain Enterprise
(Core, Physical Memory, Storage)
</t>
  </si>
  <si>
    <t>8-16 Core X 2.4 GHz, 32 GB, 100GB</t>
  </si>
  <si>
    <t>Germain Engine
(or see Germain Engine)
(Core, Physical Memory, Storage)</t>
  </si>
  <si>
    <t>Colocated with Germain Enterprise</t>
  </si>
  <si>
    <t>Germain Engine is optional and is deployed on a server that is separate from the Server that it monitors</t>
  </si>
  <si>
    <t>Germain Agent
(or see Germain Engine)
(Core, Physical Memory, Storage)</t>
  </si>
  <si>
    <t>5% Cpu usage, 1 GB, 500MB</t>
  </si>
  <si>
    <t>5% Cpu usage, 1 GB, 1GB</t>
  </si>
  <si>
    <t>Germain Agent is optional and is deployed on the Server that it monitors</t>
  </si>
  <si>
    <t xml:space="preserve">4 Core X 2.4 GHz, 32 GB, 100GB (SSD) </t>
  </si>
  <si>
    <r>
      <t>T3 or T4, 1cpu, 8-16 Core, 8 Threads/Core, 2.85GHz, 128 GB MEM, 500GB</t>
    </r>
    <r>
      <rPr>
        <sz val="9"/>
        <color rgb="FFFF0000"/>
        <rFont val="Calibri"/>
        <family val="2"/>
      </rPr>
      <t xml:space="preserve"> </t>
    </r>
    <r>
      <rPr>
        <b/>
        <u/>
        <sz val="9"/>
        <color rgb="FFFF0000"/>
        <rFont val="Calibri"/>
        <family val="2"/>
      </rPr>
      <t>(SSD)</t>
    </r>
  </si>
  <si>
    <t>n/a</t>
  </si>
  <si>
    <t>Germain Database -Leaf</t>
  </si>
  <si>
    <t>8 Core X  2.4 GHz, 32 GB (+)</t>
  </si>
  <si>
    <t>Germain Database –Master Aggregator</t>
  </si>
  <si>
    <t>2 Core X 2.4 GHz, 8 GB  (++)</t>
  </si>
  <si>
    <t xml:space="preserve">Germain Database –Child Aggregator </t>
  </si>
  <si>
    <t>2 Core X 2.4 GHz, 8 GB (+++)</t>
  </si>
  <si>
    <t>300GB SSD</t>
  </si>
  <si>
    <t>500GB SSD</t>
  </si>
  <si>
    <t>300GB SSD per leaf node. (ideally throughput &gt; 256MB/sec)</t>
  </si>
  <si>
    <t>Bytes</t>
  </si>
  <si>
    <t>Assumed APM Unit Size</t>
  </si>
  <si>
    <t>notes: if we use AWS, The 2000 iops is an option that AWS provides where they will guarantee the performance of the storage.  We can always remove the "provisioned IO" and go to "gp2 (SSDs)". That would save some cost and the performance should still be good (on AWS large drives have faster io in general).</t>
  </si>
  <si>
    <t>(1 review of Application code per month)</t>
  </si>
  <si>
    <t>(1 review of Application code per week)</t>
  </si>
  <si>
    <r>
      <t> </t>
    </r>
    <r>
      <rPr>
        <b/>
        <sz val="9"/>
        <color rgb="FF000000"/>
        <rFont val="Calibri"/>
        <family val="2"/>
      </rPr>
      <t>Germain CRT “on premise”</t>
    </r>
    <r>
      <rPr>
        <sz val="9"/>
        <color rgb="FF000000"/>
        <rFont val="Calibri"/>
        <family val="2"/>
      </rPr>
      <t xml:space="preserve"> </t>
    </r>
  </si>
  <si>
    <t>(within your data center)</t>
  </si>
  <si>
    <r>
      <t xml:space="preserve">Hardware Requirement for germain CRT
</t>
    </r>
    <r>
      <rPr>
        <sz val="11"/>
        <color theme="0"/>
        <rFont val="Calibri"/>
        <family val="2"/>
        <scheme val="minor"/>
      </rPr>
      <t>(initial estimate to be validated on your environment)</t>
    </r>
  </si>
  <si>
    <t>Large Scale</t>
  </si>
  <si>
    <t>(1 review of Application code per day, 
Several Applications)</t>
  </si>
  <si>
    <t xml:space="preserve">Germain (Tomcat, HSSQL)
(Core, Physical Memory, Storage, OS type)
</t>
  </si>
  <si>
    <t>2 Core X 2.4 GHz, 10 GB (available/unused), 10GB, 64bit</t>
  </si>
  <si>
    <t>4 Core X 2.4 GHz, 16 GB (available/unused), 100GB, 64bit</t>
  </si>
  <si>
    <t>8-16 Core X 2.4 GHz, 32 GB (available/unused), 500GB, 64bit</t>
  </si>
  <si>
    <t>Estimated peak APM UNITS per day:</t>
  </si>
  <si>
    <t xml:space="preserve"> </t>
  </si>
  <si>
    <t>Real Clicks, Business Processes, Transactions  per day for all your App(s) , to be monitored by germain APM</t>
  </si>
  <si>
    <t>Website, Siebel,Sap,Salesforce, etc</t>
  </si>
  <si>
    <t>Click per user per minute</t>
  </si>
  <si>
    <t>Business Process 
per user per minute</t>
  </si>
  <si>
    <t>Backend transaction per day</t>
  </si>
  <si>
    <t>Integration transaction per day</t>
  </si>
  <si>
    <t>Database update/insert per day</t>
  </si>
  <si>
    <t>Synthetic Transactions to be processed per day  by germain APM</t>
  </si>
  <si>
    <t>Availability checks (of Computers, Software)</t>
  </si>
  <si>
    <t>Number of availability checkpoints to be performed by germain APM  to check availability of  Application, Servers, Desktops, Network Switches, Web Server, Database, etc</t>
  </si>
  <si>
    <t>Actions</t>
  </si>
  <si>
    <t>Number of synthetic transaction (Email alert, HTTP/SOAP.. Request, Executable, Shell Script, Javascript, PL/SQL, SQL, Administration Console Command, etc) to be executed by germain APM on your application, infrastructure, etc</t>
  </si>
  <si>
    <t>Tuning Recommendations</t>
  </si>
  <si>
    <t xml:space="preserve">Number of Tuning Recommendation to be provided by germain APM for every issue (performance, availability, usage, etc) that is detected by germain </t>
  </si>
  <si>
    <t>Other Synthetic Transactions</t>
  </si>
  <si>
    <t>Number of other Synthetic Transaction e.g. Shell, Perl, Java executable, Execution of a Command via your Application Console, etc</t>
  </si>
  <si>
    <t>Infrastructure Metrics to be measured per day by germain APM</t>
  </si>
  <si>
    <t>Network Latency</t>
  </si>
  <si>
    <t>Number of NIC card to monitor network bandwidth from</t>
  </si>
  <si>
    <t>Network Requests</t>
  </si>
  <si>
    <t>Network Request to be monitored by germain APM</t>
  </si>
  <si>
    <r>
      <rPr>
        <b/>
        <sz val="18"/>
        <color theme="1"/>
        <rFont val="Calibri"/>
        <family val="2"/>
        <scheme val="minor"/>
      </rPr>
      <t xml:space="preserve">ESTIMATE YOUR "DAILY APM UNITS"
</t>
    </r>
    <r>
      <rPr>
        <b/>
        <sz val="8"/>
        <color theme="1"/>
        <rFont val="Calibri"/>
        <family val="2"/>
        <scheme val="minor"/>
      </rPr>
      <t xml:space="preserve">(Fill in the YELLOW cells and review the others; set 0 in the cells that dont concern your needs, add rows whenever you need more/other types of monitoring/automation, etc)
What are APM UNITs?
Pricing for Germain APM is tied to the value-add Germain APM provides to your organization. This value-add is measured in “APM UNIT”. What value-add? Germain APM can help your Business and IT organizations be more proactive and improve technology performance by 
1) Avoiding a performance issue (by predicting it and automatically applying corrective action)
2) Detecting a performance issue (before it affects your business)
2) Identifying Root-Cause of a performance issue
3) Automatically applying a set of Corrective Action (to avoid or solve a performance issue)
4) Providing Tuning Recommendations to your organization
5) Reporting end-to-end performance of your Technologies and Users
All the above is quantified in “APM UNIT”. The more “granular”, the more “proactive” you want Germain APM to be, the more APM UNITs you are going to need. Any “analytic”, any “action”, any “tuning recommendation” transaction you need Germain APM to perform, translates into “APM UNIT”.
Example of APM UNITs:
• “Incoming Customer Call” Business Process from customer called Michael Hok, via Siebel/Genesis CTI, took 15min25sec on 1/1/14 starting at 8:05am
•  “Sales Order screen” User click on Saleforce.com, took 2.536sec on 1/1/15 at 10:05 for CRM user Jeff Rosen
• “Send Order Details” web service took 1.54sec on 1/1/14 at 11:54am
• Number of Concurrent User using custom CRM Application on 1/1/14 at 5:30 PM PST, was 1835.
• CPU Usage on Server “ABC” used by internal ERP application, was 55% at 12:19 pm on 1/1/14
• Network Latency between CRM User “John” and CRM Web Server “ABC” was 12ms on 1/1/14 at 5:36 am PST
• A SQL Statement took 53sec on Oracle DB server “ABC” on 1/1/14 and was generated by CRM user “john”
• A program(java, shell,…) that is automatically executed by Germain APM on 1/1/14 at 11:06am on server ABC, to clean up some temporary log files
• An Email Alert that is sent out by Germain APM on 1/1/14 at 11:24 PM to the User Support Team to alert about the fact CRM Users are spending 25min average instead of 15min per customer call.
• A Tuning Recommendation that is provided in the above Germain APM email alert to guide  User Support Team through the process of resolving the Business Process performance issue
Important to note, the Germain APM Customer decides how to allocate these APM UNITs. In other words, the customer pays for the APM capabilities he/she needs (e.g. if you don’t need Germain APM to monitor your Network Performance, then set to ZERO the network related counter that are listed in the below XLS sheets and make sure once you use Germain APM, the network performance related APM capabilities are disabled).  Germain APM license cost does not increase if the size of your database, filer or user increases….Germain APM license cost only increases if the number of “analysis” or “actions” Germain APM performs on your environment, increases. i.e. if you plug Germain APM against one of your CRM Applications, that has 500GB log files size, 2TB Database…..yet you don’t configure/enable any Germain APM capabilities, then Germain APM license cost is zero! Germain APM stops running once it reaches its Daily APM UNIT limit, then resumes/restarts the following day until it reaches its Daily APM UNIT Limit again. Important: Germain APM can be rented for 1,2…months, consecutive or not(you can rent it for 1 month, not rent the following month, then rent it again the next one). License Payment is upfront/before the use of Germain APM. Any tax needs to be added to the above price.
</t>
    </r>
  </si>
  <si>
    <t>Done</t>
  </si>
  <si>
    <t xml:space="preserve">Infrastructure Requirements (this is very high-level, to get you started, more details available in germain APM bookshelf, and please ask us anytime: </t>
  </si>
  <si>
    <t>1)Log on to the servers where germain APM  is going to be installed
2)Remotely connect via SSH to all application servers</t>
  </si>
  <si>
    <t xml:space="preserve">Read/Write permission from germain APM servers/user to application web templates </t>
  </si>
  <si>
    <t>Read permission from germain APM Engine servers/user to application web server install directory and subdirectory</t>
  </si>
  <si>
    <t xml:space="preserve">Read permission from germain APM Engine servers/user to application application server install directory and subdirectories </t>
  </si>
  <si>
    <t xml:space="preserve">Execute permission from germain APM Engine servers/user to application application server executables </t>
  </si>
  <si>
    <t xml:space="preserve">Read permission from germain APM Engine servers/user to application gateway server install directory and subdirectories </t>
  </si>
  <si>
    <t>Read permission from germain APM Engine servers/user to application STAGE database. Access to all System (all V$...tables) and Data tables)</t>
  </si>
  <si>
    <t>subset list of tables in germain Bookshelf</t>
  </si>
  <si>
    <t xml:space="preserve">Read permission from germain CRT Server/user to application DEV and/or STAGE database(s). Access to all Data tables. </t>
  </si>
  <si>
    <t xml:space="preserve">Write/delete permission from germain APM Engine servers/user to application application server log files (in "/log" and "/logarchives" directories) </t>
  </si>
  <si>
    <t>to allow germain "javascript" to be automatically downloaded/monitor application users</t>
  </si>
  <si>
    <t>germain Dashboard</t>
  </si>
  <si>
    <t>germain Enterprise</t>
  </si>
  <si>
    <t>germain Engines</t>
  </si>
  <si>
    <t>germain APM Users</t>
  </si>
  <si>
    <t>germain Database</t>
  </si>
  <si>
    <t>Application Database (DEVELOPMENT database  that germain CRT is going to connect to, to perform a review of application repository)</t>
  </si>
  <si>
    <t>Application Database (environment is going to be monitored by germain APM)</t>
  </si>
  <si>
    <t>Windows server/desktop to be monitored by germain APM</t>
  </si>
  <si>
    <t>Unix server/desktop to be monitored by germain APM</t>
  </si>
  <si>
    <r>
      <t xml:space="preserve">Hardware Requirement for germain APM (and germain CRT can be running on one of these boxes)
</t>
    </r>
    <r>
      <rPr>
        <sz val="11"/>
        <color theme="0"/>
        <rFont val="Calibri"/>
        <family val="2"/>
        <scheme val="minor"/>
      </rPr>
      <t>(initial estimate to be validated on your environment)</t>
    </r>
  </si>
  <si>
    <t>Chat button on germain APM dashboard (so you can talk to any technical support engineers right the way clicking on that chat button)</t>
  </si>
  <si>
    <t>User's desktop that use germain APM</t>
  </si>
  <si>
    <t>(for Oracle DB only): for optimal performance, allow partitioned schemas.</t>
  </si>
  <si>
    <t>If Oracle DB: Enable partitioned schema</t>
  </si>
  <si>
    <t xml:space="preserve">http://*.zopim.com/*
wss://*.zopim.com/*
</t>
  </si>
  <si>
    <t>https://*.zopim.com/*
wss://*.zopim.com/*</t>
  </si>
  <si>
    <t xml:space="preserve">User Session Replay </t>
  </si>
  <si>
    <t>Data retention - Aggregated Data</t>
  </si>
  <si>
    <t>notes</t>
  </si>
  <si>
    <t>Germain Agents</t>
  </si>
  <si>
    <t>Germain Enterprise Cloud</t>
  </si>
  <si>
    <t>Application Database (DEVELOPMENT database  that Germain CRT is going to connect to, to perform a review of application repository)</t>
  </si>
  <si>
    <t>Application Database (environment is going to be monitored by Germain APM)</t>
  </si>
  <si>
    <t>Windows server/desktop to be monitored by Germain APM</t>
  </si>
  <si>
    <t>Unix server/desktop to be monitored by Germain APM</t>
  </si>
  <si>
    <t>Germain APM Users</t>
  </si>
  <si>
    <t>get url/ip after your sign up on germainapm.com/cloud</t>
  </si>
  <si>
    <r>
      <t xml:space="preserve">User Experience </t>
    </r>
    <r>
      <rPr>
        <sz val="11"/>
        <rFont val="Calibri"/>
        <family val="2"/>
      </rPr>
      <t>(Browser and Server sides)</t>
    </r>
  </si>
  <si>
    <t xml:space="preserve">
Metrics definition</t>
  </si>
  <si>
    <t>e.g. click response time</t>
  </si>
  <si>
    <t>e.g. UX</t>
  </si>
  <si>
    <t>e.g. CX</t>
  </si>
  <si>
    <t>e.g. PX</t>
  </si>
  <si>
    <t>e.g. Quote-2-Order duration/volume</t>
  </si>
  <si>
    <t>e.g. APM</t>
  </si>
  <si>
    <t>e.g. Java code realtime profiling</t>
  </si>
  <si>
    <t>e.g. BPM</t>
  </si>
  <si>
    <t>e.g. .net configuration monitoring</t>
  </si>
  <si>
    <t>e.g. database performance monitoring</t>
  </si>
  <si>
    <t>e.g. lost prospects, converted prospects</t>
  </si>
  <si>
    <t xml:space="preserve">
Metrics Name</t>
  </si>
  <si>
    <t>e.g. complete user click response time</t>
  </si>
  <si>
    <t>e.g. aggregate of call hang, failed online search, call that exceeded 15min</t>
  </si>
  <si>
    <t>e.g. upset customers</t>
  </si>
  <si>
    <t>e.g. aggregate of prospect call, email, online visit, missing order</t>
  </si>
  <si>
    <t>e.g. quote creation -&gt; order creation -&gt; production adding -&gt; click submit</t>
  </si>
  <si>
    <t>e.g. java api calls, cpu cylces, memory allocation,  etc</t>
  </si>
  <si>
    <t xml:space="preserve">e.g. track any change to $net/bin/config.txt </t>
  </si>
  <si>
    <t>e.g. identify any sql SQL, etc</t>
  </si>
  <si>
    <t>e.g. important to include all SQL (not only slow ones..)</t>
  </si>
  <si>
    <t>e.g. how often does this file get updated? How big is this file?</t>
  </si>
  <si>
    <t>Transaction Volume expected 
(1K, 10M, 100M, 1B, etc)</t>
  </si>
  <si>
    <t>Transaction Size expected
(1KB, 10MB, 100MB, etc)</t>
  </si>
  <si>
    <t>e.g. www.mysite.com (angular JS 1.0), siebel com (8.2), etc</t>
  </si>
  <si>
    <t>e.g. www.mysite.com (angular JS 1.0)</t>
  </si>
  <si>
    <t>e.g. www.mysite.com (wordpress 5.5), siebel com (8.2), SAP CRM (5.5)</t>
  </si>
  <si>
    <t>e.g. oracle EBS (11.1)</t>
  </si>
  <si>
    <t>Requestor 
Name &amp; email</t>
  </si>
  <si>
    <t>e.g. .net</t>
  </si>
  <si>
    <t>100M</t>
  </si>
  <si>
    <t>1KB</t>
  </si>
  <si>
    <t>10M</t>
  </si>
  <si>
    <t>1K</t>
  </si>
  <si>
    <t>1B</t>
  </si>
  <si>
    <t>100K</t>
  </si>
  <si>
    <t>Priority:
(0-critical
1-high
2-medium)</t>
  </si>
  <si>
    <t>Org. Name &amp; Type
(Business, IT)</t>
  </si>
  <si>
    <t>e.g. ABC  team (business)</t>
  </si>
  <si>
    <t>e.g. customer support (business)</t>
  </si>
  <si>
    <t>e.g. presales team (business)</t>
  </si>
  <si>
    <t>e.g. ERT team (business)</t>
  </si>
  <si>
    <t>e.g. Sap Dev Team (IT)</t>
  </si>
  <si>
    <t>e.g. .NET Ops Team (IT)</t>
  </si>
  <si>
    <t>Technology(ies)/Data source(s) involved &amp; version(s)</t>
  </si>
  <si>
    <t>Provide Access information to your Technology(ies)/Data source(s)</t>
  </si>
  <si>
    <t>url</t>
  </si>
  <si>
    <t>db</t>
  </si>
  <si>
    <r>
      <t xml:space="preserve">Provide your ANALYTICS NEEDS? 
</t>
    </r>
    <r>
      <rPr>
        <sz val="11"/>
        <color theme="0"/>
        <rFont val="Calibri"/>
        <family val="2"/>
        <scheme val="minor"/>
      </rPr>
      <t xml:space="preserve">(e.g. </t>
    </r>
    <r>
      <rPr>
        <b/>
        <sz val="11"/>
        <color theme="0"/>
        <rFont val="Calibri"/>
        <family val="2"/>
        <scheme val="minor"/>
      </rPr>
      <t>UX</t>
    </r>
    <r>
      <rPr>
        <sz val="11"/>
        <color theme="0"/>
        <rFont val="Calibri"/>
        <family val="2"/>
        <scheme val="minor"/>
      </rPr>
      <t xml:space="preserve">/User Experience, </t>
    </r>
    <r>
      <rPr>
        <b/>
        <sz val="11"/>
        <color theme="0"/>
        <rFont val="Calibri"/>
        <family val="2"/>
        <scheme val="minor"/>
      </rPr>
      <t>CX</t>
    </r>
    <r>
      <rPr>
        <sz val="11"/>
        <color theme="0"/>
        <rFont val="Calibri"/>
        <family val="2"/>
        <scheme val="minor"/>
      </rPr>
      <t xml:space="preserve">/Customer Experience, </t>
    </r>
    <r>
      <rPr>
        <b/>
        <sz val="11"/>
        <color theme="0"/>
        <rFont val="Calibri"/>
        <family val="2"/>
        <scheme val="minor"/>
      </rPr>
      <t>PX/</t>
    </r>
    <r>
      <rPr>
        <sz val="11"/>
        <color theme="0"/>
        <rFont val="Calibri"/>
        <family val="2"/>
        <scheme val="minor"/>
      </rPr>
      <t>Prospect Experience,</t>
    </r>
    <r>
      <rPr>
        <b/>
        <sz val="11"/>
        <color theme="0"/>
        <rFont val="Calibri"/>
        <family val="2"/>
        <scheme val="minor"/>
      </rPr>
      <t xml:space="preserve"> BPM</t>
    </r>
    <r>
      <rPr>
        <sz val="11"/>
        <color theme="0"/>
        <rFont val="Calibri"/>
        <family val="2"/>
        <scheme val="minor"/>
      </rPr>
      <t xml:space="preserve">/Business Process Monitoring, </t>
    </r>
    <r>
      <rPr>
        <b/>
        <sz val="11"/>
        <color theme="0"/>
        <rFont val="Calibri"/>
        <family val="2"/>
        <scheme val="minor"/>
      </rPr>
      <t>APM</t>
    </r>
    <r>
      <rPr>
        <sz val="11"/>
        <color theme="0"/>
        <rFont val="Calibri"/>
        <family val="2"/>
        <scheme val="minor"/>
      </rPr>
      <t xml:space="preserve">/Application Performance Monitoring,  </t>
    </r>
    <r>
      <rPr>
        <b/>
        <sz val="11"/>
        <color theme="0"/>
        <rFont val="Calibri"/>
        <family val="2"/>
        <scheme val="minor"/>
      </rPr>
      <t>CRT</t>
    </r>
    <r>
      <rPr>
        <sz val="11"/>
        <color theme="0"/>
        <rFont val="Calibri"/>
        <family val="2"/>
        <scheme val="minor"/>
      </rPr>
      <t>/Customization Review, etc)</t>
    </r>
  </si>
  <si>
    <t>e.g. JAva Dev Team (IT)</t>
  </si>
  <si>
    <t>e.g Data Science Team(IT)</t>
  </si>
  <si>
    <t>e.g. mongoDb 2.1</t>
  </si>
  <si>
    <t>e.g. CRT</t>
  </si>
  <si>
    <t>e.g. ABAP automated code review</t>
  </si>
  <si>
    <t>e.g. identify any bad ABAP code such as ex1,2,3….</t>
  </si>
  <si>
    <t>e.g. SAP 5.25</t>
  </si>
  <si>
    <t>Powershell</t>
  </si>
  <si>
    <t>5985 = HTTP
5986 = HTTPS</t>
  </si>
  <si>
    <t>4 Core X 2.4 GHz, 32 GB, 100GB</t>
  </si>
  <si>
    <t>8-16 Core X 2.4 GHz, 64 GB, 100GB</t>
  </si>
  <si>
    <t>8-16 Core X 2.4 GHz, 128 GB, 100GB</t>
  </si>
  <si>
    <t>Domain User Account (with access to the user’s desktop machine.)</t>
  </si>
  <si>
    <t>User Desktop Monitoring</t>
  </si>
  <si>
    <t>Monitoring, Automation and/or Analytics need?</t>
  </si>
  <si>
    <t>User Replay</t>
  </si>
  <si>
    <t xml:space="preserve">User replay has a millisecond granularity yet we are only counting second granularity to account for APM unit . Assuming users are logged on to the application for 4 hours, but feel free to change that if needed e.g. 500 users browsing a website for 1min per day would result in 30,000 APM unit per day (500 * 60seconds) </t>
  </si>
  <si>
    <t>Excluding Session Replay</t>
  </si>
  <si>
    <t xml:space="preserve">APM Units/Day </t>
  </si>
  <si>
    <t>Data retention - Raw/RCA Data</t>
  </si>
  <si>
    <t>Day(s)</t>
  </si>
  <si>
    <t>Estimated Storage</t>
  </si>
  <si>
    <t>TB</t>
  </si>
  <si>
    <t>Session replay</t>
  </si>
  <si>
    <t>MB/hour</t>
  </si>
  <si>
    <t>Concurrent users using your app</t>
  </si>
  <si>
    <t>Concurrent users</t>
  </si>
  <si>
    <t>Hours/day a user uses your app</t>
  </si>
  <si>
    <t>Hour(s)/day</t>
  </si>
  <si>
    <t>Data retention</t>
  </si>
  <si>
    <t>Total Estimated Storage</t>
  </si>
  <si>
    <t>Database Storage Estimate</t>
  </si>
  <si>
    <t>Year(s)</t>
  </si>
  <si>
    <t>1-hour Session Replay Size</t>
  </si>
  <si>
    <t>1-hour Session Replay Size (examples)</t>
  </si>
  <si>
    <t>MB/h</t>
  </si>
  <si>
    <t>30s seek 
interval</t>
  </si>
  <si>
    <t>2 min seek interval</t>
  </si>
  <si>
    <t>5 min seek interval</t>
  </si>
  <si>
    <t>Siebel Open UI 8.1 (OOTB)</t>
  </si>
  <si>
    <t>Extreme User Activity</t>
  </si>
  <si>
    <t>Expected User Activity</t>
  </si>
  <si>
    <t>Idle User Activity</t>
  </si>
  <si>
    <t>Siebel Open UI IP17 (OOTB)</t>
  </si>
  <si>
    <t>Details in [1-APM units]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</si>
</sst>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_€_-;\-* #,##0.00\ _€_-;_-* &quot;-&quot;??\ _€_-;_-@_-"/>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Calibri"/>
      <family val="2"/>
    </font>
    <font>
      <b/>
      <sz val="14"/>
      <name val="Arial"/>
      <family val="2"/>
    </font>
    <font>
      <b/>
      <sz val="12"/>
      <name val="Calibri"/>
      <family val="2"/>
    </font>
    <font>
      <sz val="11"/>
      <name val="Calibri"/>
      <family val="2"/>
    </font>
    <font>
      <sz val="8"/>
      <name val="Calibri"/>
      <family val="2"/>
    </font>
    <font>
      <u/>
      <sz val="10"/>
      <name val="Arial"/>
      <family val="2"/>
    </font>
    <font>
      <u/>
      <sz val="11"/>
      <name val="Calibri"/>
      <family val="2"/>
    </font>
    <font>
      <sz val="11"/>
      <color indexed="8"/>
      <name val="Calibri"/>
      <family val="2"/>
    </font>
    <font>
      <sz val="11"/>
      <color indexed="9"/>
      <name val="Calibri"/>
      <family val="2"/>
    </font>
    <font>
      <sz val="11"/>
      <color indexed="20"/>
      <name val="Calibri"/>
      <family val="2"/>
    </font>
    <font>
      <u/>
      <sz val="10"/>
      <color indexed="12"/>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8"/>
      <color indexed="56"/>
      <name val="Cambria"/>
      <family val="2"/>
    </font>
    <font>
      <b/>
      <sz val="11"/>
      <color indexed="8"/>
      <name val="Calibri"/>
      <family val="2"/>
    </font>
    <font>
      <b/>
      <sz val="10"/>
      <name val="Arial"/>
      <family val="2"/>
    </font>
    <font>
      <sz val="10"/>
      <name val="Arial"/>
      <family val="2"/>
    </font>
    <font>
      <u/>
      <sz val="10"/>
      <color indexed="12"/>
      <name val="Arial"/>
      <family val="2"/>
    </font>
    <font>
      <i/>
      <sz val="10"/>
      <name val="Arial"/>
      <family val="2"/>
    </font>
    <font>
      <sz val="11"/>
      <color theme="0"/>
      <name val="Calibri"/>
      <family val="2"/>
      <scheme val="minor"/>
    </font>
    <font>
      <b/>
      <sz val="11"/>
      <name val="Calibri"/>
      <family val="2"/>
    </font>
    <font>
      <i/>
      <sz val="11"/>
      <name val="Calibri"/>
      <family val="2"/>
    </font>
    <font>
      <sz val="12"/>
      <color theme="1"/>
      <name val="Calibri"/>
      <family val="2"/>
      <scheme val="minor"/>
    </font>
    <font>
      <sz val="12"/>
      <color rgb="FF006100"/>
      <name val="Calibri"/>
      <family val="2"/>
      <scheme val="minor"/>
    </font>
    <font>
      <b/>
      <sz val="12"/>
      <color theme="0"/>
      <name val="Calibri"/>
      <family val="2"/>
      <scheme val="minor"/>
    </font>
    <font>
      <i/>
      <sz val="12"/>
      <color rgb="FF7F7F7F"/>
      <name val="Calibri"/>
      <family val="2"/>
      <scheme val="minor"/>
    </font>
    <font>
      <sz val="12"/>
      <color rgb="FF3F3F76"/>
      <name val="Calibri"/>
      <family val="2"/>
      <scheme val="minor"/>
    </font>
    <font>
      <sz val="8"/>
      <color theme="1"/>
      <name val="Calibri"/>
      <family val="2"/>
      <scheme val="minor"/>
    </font>
    <font>
      <b/>
      <sz val="8"/>
      <color theme="1"/>
      <name val="Calibri"/>
      <family val="2"/>
      <scheme val="minor"/>
    </font>
    <font>
      <b/>
      <sz val="20"/>
      <color theme="1"/>
      <name val="Calibri"/>
      <family val="2"/>
      <scheme val="minor"/>
    </font>
    <font>
      <i/>
      <sz val="8"/>
      <color theme="1"/>
      <name val="Calibri"/>
      <family val="2"/>
      <scheme val="minor"/>
    </font>
    <font>
      <b/>
      <sz val="11"/>
      <color theme="0"/>
      <name val="Calibri"/>
      <family val="2"/>
      <scheme val="minor"/>
    </font>
    <font>
      <b/>
      <sz val="10"/>
      <color theme="0"/>
      <name val="Calibri"/>
      <family val="2"/>
      <scheme val="minor"/>
    </font>
    <font>
      <sz val="10"/>
      <color theme="1"/>
      <name val="Calibri"/>
      <family val="2"/>
      <scheme val="minor"/>
    </font>
    <font>
      <b/>
      <sz val="10"/>
      <color theme="0"/>
      <name val="Arial"/>
      <family val="2"/>
    </font>
    <font>
      <b/>
      <sz val="12"/>
      <color theme="0"/>
      <name val="Calibri"/>
      <family val="2"/>
    </font>
    <font>
      <sz val="12"/>
      <color theme="0"/>
      <name val="Calibri"/>
      <family val="2"/>
    </font>
    <font>
      <sz val="9"/>
      <color rgb="FF000000"/>
      <name val="Calibri"/>
      <family val="2"/>
    </font>
    <font>
      <b/>
      <sz val="9"/>
      <color rgb="FF000000"/>
      <name val="Calibri"/>
      <family val="2"/>
    </font>
    <font>
      <sz val="9"/>
      <name val="Calibri"/>
      <family val="2"/>
    </font>
    <font>
      <u/>
      <sz val="9"/>
      <name val="Calibri"/>
      <family val="2"/>
    </font>
    <font>
      <sz val="9"/>
      <color rgb="FFFF0000"/>
      <name val="Calibri"/>
      <family val="2"/>
    </font>
    <font>
      <b/>
      <u/>
      <sz val="9"/>
      <color rgb="FFFF0000"/>
      <name val="Calibri"/>
      <family val="2"/>
    </font>
    <font>
      <sz val="11"/>
      <color rgb="FF000000"/>
      <name val="Calibri"/>
      <family val="2"/>
    </font>
    <font>
      <b/>
      <sz val="18"/>
      <color theme="1"/>
      <name val="Calibri"/>
      <family val="2"/>
      <scheme val="minor"/>
    </font>
    <font>
      <u/>
      <sz val="10"/>
      <color theme="10"/>
      <name val="Arial"/>
      <family val="2"/>
    </font>
    <font>
      <sz val="10"/>
      <name val="Calibri"/>
      <family val="2"/>
      <scheme val="minor"/>
    </font>
    <font>
      <sz val="8"/>
      <color theme="0"/>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99"/>
      </patternFill>
    </fill>
    <fill>
      <patternFill patternType="solid">
        <fgColor rgb="FFA5A5A5"/>
      </patternFill>
    </fill>
    <fill>
      <patternFill patternType="solid">
        <fgColor rgb="FFC6EFCE"/>
      </patternFill>
    </fill>
    <fill>
      <patternFill patternType="solid">
        <fgColor rgb="FF92D050"/>
        <bgColor indexed="64"/>
      </patternFill>
    </fill>
    <fill>
      <patternFill patternType="solid">
        <fgColor theme="9" tint="0.59999389629810485"/>
        <bgColor indexed="64"/>
      </patternFill>
    </fill>
    <fill>
      <patternFill patternType="solid">
        <fgColor theme="2"/>
        <bgColor indexed="64"/>
      </patternFill>
    </fill>
    <fill>
      <patternFill patternType="solid">
        <fgColor rgb="FFFFC000"/>
        <bgColor indexed="64"/>
      </patternFill>
    </fill>
  </fills>
  <borders count="2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1">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4" borderId="0" applyNumberFormat="0" applyBorder="0" applyAlignment="0" applyProtection="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20" borderId="0" applyNumberFormat="0" applyBorder="0" applyAlignment="0" applyProtection="0"/>
    <xf numFmtId="0" fontId="13" fillId="0" borderId="0"/>
    <xf numFmtId="0" fontId="31" fillId="0" borderId="0" applyNumberFormat="0" applyFill="0" applyBorder="0" applyAlignment="0" applyProtection="0"/>
    <xf numFmtId="0" fontId="32" fillId="0" borderId="4" applyNumberFormat="0" applyFill="0" applyAlignment="0" applyProtection="0"/>
    <xf numFmtId="0" fontId="34" fillId="0" borderId="0"/>
    <xf numFmtId="0" fontId="35" fillId="0" borderId="0" applyNumberFormat="0" applyFill="0" applyBorder="0" applyAlignment="0" applyProtection="0">
      <alignment vertical="top"/>
      <protection locked="0"/>
    </xf>
    <xf numFmtId="0" fontId="12" fillId="0" borderId="0"/>
    <xf numFmtId="0" fontId="40" fillId="0" borderId="0"/>
    <xf numFmtId="165" fontId="40" fillId="0" borderId="0" applyFont="0" applyFill="0" applyBorder="0" applyAlignment="0" applyProtection="0"/>
    <xf numFmtId="164" fontId="40" fillId="0" borderId="0" applyFont="0" applyFill="0" applyBorder="0" applyAlignment="0" applyProtection="0"/>
    <xf numFmtId="9" fontId="40" fillId="0" borderId="0" applyFont="0" applyFill="0" applyBorder="0" applyAlignment="0" applyProtection="0"/>
    <xf numFmtId="0" fontId="41" fillId="28" borderId="0" applyNumberFormat="0" applyBorder="0" applyAlignment="0" applyProtection="0"/>
    <xf numFmtId="0" fontId="42" fillId="27" borderId="7" applyNumberFormat="0" applyAlignment="0" applyProtection="0"/>
    <xf numFmtId="0" fontId="43" fillId="0" borderId="0" applyNumberFormat="0" applyFill="0" applyBorder="0" applyAlignment="0" applyProtection="0"/>
    <xf numFmtId="0" fontId="44" fillId="26" borderId="6" applyNumberFormat="0" applyAlignment="0" applyProtection="0"/>
    <xf numFmtId="0" fontId="10" fillId="0" borderId="0"/>
    <xf numFmtId="0" fontId="9" fillId="0" borderId="0"/>
    <xf numFmtId="0" fontId="61" fillId="0" borderId="0"/>
    <xf numFmtId="0" fontId="7" fillId="0" borderId="0"/>
    <xf numFmtId="0" fontId="6" fillId="0" borderId="0"/>
    <xf numFmtId="0" fontId="6" fillId="0" borderId="0"/>
    <xf numFmtId="0" fontId="63" fillId="0" borderId="0" applyNumberFormat="0" applyFill="0" applyBorder="0" applyAlignment="0" applyProtection="0"/>
    <xf numFmtId="0" fontId="5" fillId="0" borderId="0"/>
    <xf numFmtId="0" fontId="4" fillId="0" borderId="0"/>
    <xf numFmtId="0" fontId="3" fillId="0" borderId="0"/>
    <xf numFmtId="0" fontId="3" fillId="0" borderId="0"/>
    <xf numFmtId="0" fontId="2" fillId="0" borderId="0"/>
    <xf numFmtId="0" fontId="2" fillId="0" borderId="0"/>
  </cellStyleXfs>
  <cellXfs count="181">
    <xf numFmtId="0" fontId="0" fillId="0" borderId="0" xfId="0"/>
    <xf numFmtId="0" fontId="14" fillId="0" borderId="0" xfId="0" applyFont="1" applyAlignment="1">
      <alignment horizontal="right" vertical="top" wrapText="1"/>
    </xf>
    <xf numFmtId="0" fontId="15" fillId="0" borderId="0" xfId="0" applyFont="1" applyAlignment="1">
      <alignment horizontal="center"/>
    </xf>
    <xf numFmtId="0" fontId="0" fillId="22" borderId="0" xfId="0" applyFill="1"/>
    <xf numFmtId="0" fontId="17" fillId="22" borderId="5" xfId="0" applyFont="1" applyFill="1" applyBorder="1" applyAlignment="1">
      <alignment horizontal="left" vertical="center" wrapText="1"/>
    </xf>
    <xf numFmtId="0" fontId="18" fillId="22" borderId="5" xfId="0" applyFont="1" applyFill="1" applyBorder="1" applyAlignment="1">
      <alignment horizontal="left" vertical="center" wrapText="1"/>
    </xf>
    <xf numFmtId="0" fontId="19" fillId="22" borderId="0" xfId="0" applyFont="1" applyFill="1"/>
    <xf numFmtId="0" fontId="17" fillId="0" borderId="5" xfId="0" applyFont="1" applyBorder="1" applyAlignment="1">
      <alignment horizontal="left" vertical="center" wrapText="1"/>
    </xf>
    <xf numFmtId="0" fontId="18" fillId="22" borderId="5" xfId="0" applyFont="1" applyFill="1" applyBorder="1" applyAlignment="1">
      <alignment horizontal="left" vertical="top" wrapText="1"/>
    </xf>
    <xf numFmtId="0" fontId="18" fillId="0" borderId="5" xfId="0" applyFont="1" applyBorder="1" applyAlignment="1">
      <alignment horizontal="left" vertical="top" wrapText="1"/>
    </xf>
    <xf numFmtId="0" fontId="20" fillId="22" borderId="5" xfId="0" applyFont="1" applyFill="1" applyBorder="1" applyAlignment="1">
      <alignment horizontal="left" vertical="center" wrapText="1"/>
    </xf>
    <xf numFmtId="0" fontId="13" fillId="0" borderId="0" xfId="0" applyFont="1"/>
    <xf numFmtId="0" fontId="0" fillId="0" borderId="0" xfId="0" applyAlignment="1">
      <alignment wrapText="1"/>
    </xf>
    <xf numFmtId="0" fontId="15" fillId="0" borderId="0" xfId="0" applyFont="1" applyAlignment="1">
      <alignment horizontal="center" wrapText="1"/>
    </xf>
    <xf numFmtId="0" fontId="33" fillId="0" borderId="0" xfId="37" applyFont="1"/>
    <xf numFmtId="0" fontId="34" fillId="0" borderId="0" xfId="37"/>
    <xf numFmtId="0" fontId="34" fillId="0" borderId="0" xfId="37" applyAlignment="1">
      <alignment horizontal="left"/>
    </xf>
    <xf numFmtId="0" fontId="34" fillId="21" borderId="5" xfId="37" applyFill="1" applyBorder="1"/>
    <xf numFmtId="0" fontId="35" fillId="21" borderId="5" xfId="38" applyFill="1" applyBorder="1" applyAlignment="1" applyProtection="1"/>
    <xf numFmtId="0" fontId="34" fillId="21" borderId="5" xfId="37" applyFill="1" applyBorder="1" applyAlignment="1">
      <alignment wrapText="1"/>
    </xf>
    <xf numFmtId="0" fontId="36" fillId="0" borderId="5" xfId="37" applyFont="1" applyBorder="1"/>
    <xf numFmtId="0" fontId="36" fillId="0" borderId="0" xfId="37" applyFont="1"/>
    <xf numFmtId="0" fontId="34" fillId="0" borderId="5" xfId="37" applyBorder="1"/>
    <xf numFmtId="0" fontId="38" fillId="22" borderId="5" xfId="0" applyFont="1" applyFill="1" applyBorder="1" applyAlignment="1">
      <alignment horizontal="left" vertical="center" wrapText="1"/>
    </xf>
    <xf numFmtId="0" fontId="39" fillId="25" borderId="5" xfId="0" applyFont="1" applyFill="1" applyBorder="1" applyAlignment="1">
      <alignment horizontal="left" vertical="center" wrapText="1"/>
    </xf>
    <xf numFmtId="0" fontId="45" fillId="22" borderId="0" xfId="48" applyFont="1" applyFill="1"/>
    <xf numFmtId="0" fontId="45" fillId="0" borderId="0" xfId="48" applyFont="1"/>
    <xf numFmtId="0" fontId="45" fillId="0" borderId="0" xfId="49" applyFont="1" applyAlignment="1">
      <alignment wrapText="1"/>
    </xf>
    <xf numFmtId="0" fontId="45" fillId="0" borderId="0" xfId="49" applyFont="1" applyAlignment="1">
      <alignment horizontal="left" wrapText="1"/>
    </xf>
    <xf numFmtId="0" fontId="12" fillId="24" borderId="5" xfId="39" applyFill="1" applyBorder="1" applyAlignment="1">
      <alignment horizontal="left" vertical="center" wrapText="1"/>
    </xf>
    <xf numFmtId="0" fontId="11" fillId="24" borderId="5" xfId="39" applyFont="1" applyFill="1" applyBorder="1" applyAlignment="1">
      <alignment horizontal="left" vertical="center" wrapText="1"/>
    </xf>
    <xf numFmtId="0" fontId="8" fillId="24" borderId="5" xfId="39" applyFont="1" applyFill="1" applyBorder="1" applyAlignment="1">
      <alignment horizontal="left" vertical="center" wrapText="1"/>
    </xf>
    <xf numFmtId="0" fontId="0" fillId="22" borderId="5" xfId="0" applyFill="1" applyBorder="1" applyAlignment="1">
      <alignment horizontal="center" vertical="center" wrapText="1"/>
    </xf>
    <xf numFmtId="0" fontId="0" fillId="0" borderId="5" xfId="0" applyBorder="1" applyAlignment="1">
      <alignment horizontal="center" vertical="center" wrapText="1"/>
    </xf>
    <xf numFmtId="0" fontId="8" fillId="24" borderId="5" xfId="39" applyFont="1" applyFill="1" applyBorder="1" applyAlignment="1">
      <alignment vertical="center" wrapText="1"/>
    </xf>
    <xf numFmtId="0" fontId="0" fillId="22" borderId="5" xfId="0" applyFill="1" applyBorder="1" applyAlignment="1">
      <alignment horizontal="left" vertical="center" wrapText="1" indent="1"/>
    </xf>
    <xf numFmtId="0" fontId="0" fillId="22" borderId="5" xfId="0" applyFill="1" applyBorder="1" applyAlignment="1">
      <alignment horizontal="left" vertical="top" wrapText="1" indent="1"/>
    </xf>
    <xf numFmtId="0" fontId="0" fillId="0" borderId="5" xfId="0" applyBorder="1" applyAlignment="1">
      <alignment horizontal="left" wrapText="1" indent="1"/>
    </xf>
    <xf numFmtId="0" fontId="0" fillId="0" borderId="5" xfId="0" applyBorder="1" applyAlignment="1">
      <alignment horizontal="left" vertical="top" wrapText="1" indent="1"/>
    </xf>
    <xf numFmtId="0" fontId="0" fillId="0" borderId="5" xfId="0" applyBorder="1" applyAlignment="1">
      <alignment horizontal="left" indent="1"/>
    </xf>
    <xf numFmtId="0" fontId="51" fillId="22" borderId="5" xfId="49" applyFont="1" applyFill="1" applyBorder="1" applyAlignment="1">
      <alignment horizontal="left" wrapText="1"/>
    </xf>
    <xf numFmtId="0" fontId="51" fillId="0" borderId="5" xfId="49" applyFont="1" applyBorder="1" applyAlignment="1">
      <alignment horizontal="left" wrapText="1"/>
    </xf>
    <xf numFmtId="3" fontId="51" fillId="22" borderId="5" xfId="49" applyNumberFormat="1" applyFont="1" applyFill="1" applyBorder="1" applyAlignment="1">
      <alignment horizontal="left" wrapText="1"/>
    </xf>
    <xf numFmtId="3" fontId="51" fillId="0" borderId="5" xfId="49" applyNumberFormat="1" applyFont="1" applyBorder="1" applyAlignment="1">
      <alignment horizontal="left" wrapText="1"/>
    </xf>
    <xf numFmtId="0" fontId="51" fillId="22" borderId="5" xfId="49" applyFont="1" applyFill="1" applyBorder="1" applyAlignment="1">
      <alignment wrapText="1"/>
    </xf>
    <xf numFmtId="0" fontId="16" fillId="29" borderId="5" xfId="0" applyFont="1" applyFill="1" applyBorder="1" applyAlignment="1">
      <alignment horizontal="left"/>
    </xf>
    <xf numFmtId="0" fontId="16" fillId="29" borderId="5" xfId="0" applyFont="1" applyFill="1" applyBorder="1" applyAlignment="1">
      <alignment horizontal="left" wrapText="1"/>
    </xf>
    <xf numFmtId="0" fontId="50" fillId="23" borderId="5" xfId="49" applyFont="1" applyFill="1" applyBorder="1" applyAlignment="1">
      <alignment horizontal="left" wrapText="1"/>
    </xf>
    <xf numFmtId="0" fontId="53" fillId="23" borderId="5" xfId="0" applyFont="1" applyFill="1" applyBorder="1" applyAlignment="1">
      <alignment horizontal="center" vertical="center"/>
    </xf>
    <xf numFmtId="0" fontId="53" fillId="23" borderId="5" xfId="0" applyFont="1" applyFill="1" applyBorder="1" applyAlignment="1">
      <alignment horizontal="center" vertical="center" wrapText="1"/>
    </xf>
    <xf numFmtId="0" fontId="52" fillId="23" borderId="5" xfId="37" applyFont="1" applyFill="1" applyBorder="1" applyAlignment="1">
      <alignment horizontal="left" vertical="center" indent="1"/>
    </xf>
    <xf numFmtId="0" fontId="55" fillId="0" borderId="16" xfId="0" applyFont="1" applyBorder="1" applyAlignment="1">
      <alignment vertical="center" wrapText="1"/>
    </xf>
    <xf numFmtId="0" fontId="55" fillId="0" borderId="15" xfId="0" applyFont="1" applyBorder="1" applyAlignment="1">
      <alignment vertical="center"/>
    </xf>
    <xf numFmtId="0" fontId="55" fillId="22" borderId="16" xfId="0" applyFont="1" applyFill="1" applyBorder="1" applyAlignment="1">
      <alignment vertical="center" wrapText="1"/>
    </xf>
    <xf numFmtId="0" fontId="55" fillId="0" borderId="16" xfId="0" applyFont="1" applyBorder="1" applyAlignment="1">
      <alignment horizontal="center" vertical="center" wrapText="1"/>
    </xf>
    <xf numFmtId="0" fontId="56" fillId="31" borderId="12" xfId="0" applyFont="1" applyFill="1" applyBorder="1" applyAlignment="1">
      <alignment vertical="center" wrapText="1"/>
    </xf>
    <xf numFmtId="0" fontId="55" fillId="31" borderId="14" xfId="0" applyFont="1" applyFill="1" applyBorder="1" applyAlignment="1">
      <alignment vertical="center" wrapText="1"/>
    </xf>
    <xf numFmtId="0" fontId="57" fillId="31" borderId="14" xfId="0" applyFont="1" applyFill="1" applyBorder="1" applyAlignment="1">
      <alignment vertical="center" wrapText="1"/>
    </xf>
    <xf numFmtId="0" fontId="55" fillId="31" borderId="16" xfId="0" applyFont="1" applyFill="1" applyBorder="1" applyAlignment="1">
      <alignment vertical="center" wrapText="1"/>
    </xf>
    <xf numFmtId="0" fontId="58" fillId="31" borderId="16" xfId="0" applyFont="1" applyFill="1" applyBorder="1" applyAlignment="1">
      <alignment vertical="center" wrapText="1"/>
    </xf>
    <xf numFmtId="0" fontId="55" fillId="31" borderId="11" xfId="0" applyFont="1" applyFill="1" applyBorder="1" applyAlignment="1">
      <alignment vertical="center"/>
    </xf>
    <xf numFmtId="0" fontId="55" fillId="31" borderId="13" xfId="0" applyFont="1" applyFill="1" applyBorder="1" applyAlignment="1">
      <alignment vertical="center"/>
    </xf>
    <xf numFmtId="0" fontId="45" fillId="22" borderId="0" xfId="52" applyFont="1" applyFill="1" applyAlignment="1">
      <alignment horizontal="right"/>
    </xf>
    <xf numFmtId="0" fontId="45" fillId="0" borderId="0" xfId="52" applyFont="1" applyAlignment="1">
      <alignment horizontal="right"/>
    </xf>
    <xf numFmtId="0" fontId="46" fillId="0" borderId="0" xfId="52" applyFont="1" applyAlignment="1">
      <alignment horizontal="right" vertical="center" wrapText="1"/>
    </xf>
    <xf numFmtId="0" fontId="45" fillId="0" borderId="0" xfId="52" applyFont="1" applyAlignment="1">
      <alignment horizontal="left" vertical="center" wrapText="1"/>
    </xf>
    <xf numFmtId="0" fontId="45" fillId="22" borderId="0" xfId="52" applyFont="1" applyFill="1"/>
    <xf numFmtId="0" fontId="45" fillId="0" borderId="0" xfId="52" applyFont="1"/>
    <xf numFmtId="0" fontId="45" fillId="24" borderId="5" xfId="52" applyFont="1" applyFill="1" applyBorder="1"/>
    <xf numFmtId="0" fontId="45" fillId="24" borderId="5" xfId="52" applyFont="1" applyFill="1" applyBorder="1" applyAlignment="1">
      <alignment horizontal="left"/>
    </xf>
    <xf numFmtId="0" fontId="45" fillId="24" borderId="5" xfId="52" applyFont="1" applyFill="1" applyBorder="1" applyAlignment="1">
      <alignment horizontal="left" wrapText="1"/>
    </xf>
    <xf numFmtId="0" fontId="48" fillId="22" borderId="5" xfId="52" applyFont="1" applyFill="1" applyBorder="1"/>
    <xf numFmtId="0" fontId="45" fillId="22" borderId="5" xfId="52" applyFont="1" applyFill="1" applyBorder="1" applyAlignment="1">
      <alignment horizontal="left" wrapText="1"/>
    </xf>
    <xf numFmtId="3" fontId="45" fillId="25" borderId="5" xfId="52" applyNumberFormat="1" applyFont="1" applyFill="1" applyBorder="1" applyAlignment="1">
      <alignment horizontal="left"/>
    </xf>
    <xf numFmtId="3" fontId="45" fillId="22" borderId="5" xfId="52" applyNumberFormat="1" applyFont="1" applyFill="1" applyBorder="1" applyAlignment="1">
      <alignment horizontal="left"/>
    </xf>
    <xf numFmtId="0" fontId="45" fillId="0" borderId="5" xfId="52" applyFont="1" applyBorder="1"/>
    <xf numFmtId="0" fontId="45" fillId="0" borderId="5" xfId="52" applyFont="1" applyBorder="1" applyAlignment="1">
      <alignment horizontal="right"/>
    </xf>
    <xf numFmtId="3" fontId="45" fillId="0" borderId="5" xfId="52" applyNumberFormat="1" applyFont="1" applyBorder="1"/>
    <xf numFmtId="0" fontId="45" fillId="22" borderId="5" xfId="52" applyFont="1" applyFill="1" applyBorder="1"/>
    <xf numFmtId="0" fontId="45" fillId="25" borderId="5" xfId="52" applyFont="1" applyFill="1" applyBorder="1" applyAlignment="1">
      <alignment horizontal="left"/>
    </xf>
    <xf numFmtId="3" fontId="48" fillId="22" borderId="5" xfId="52" applyNumberFormat="1" applyFont="1" applyFill="1" applyBorder="1" applyAlignment="1">
      <alignment horizontal="left"/>
    </xf>
    <xf numFmtId="0" fontId="45" fillId="22" borderId="5" xfId="52" applyFont="1" applyFill="1" applyBorder="1" applyAlignment="1">
      <alignment wrapText="1"/>
    </xf>
    <xf numFmtId="0" fontId="45" fillId="22" borderId="5" xfId="52" applyFont="1" applyFill="1" applyBorder="1" applyAlignment="1">
      <alignment horizontal="right"/>
    </xf>
    <xf numFmtId="0" fontId="63" fillId="0" borderId="5" xfId="54" applyBorder="1" applyAlignment="1">
      <alignment horizontal="left" wrapText="1"/>
    </xf>
    <xf numFmtId="0" fontId="45" fillId="0" borderId="0" xfId="55" applyFont="1" applyAlignment="1">
      <alignment wrapText="1"/>
    </xf>
    <xf numFmtId="0" fontId="50" fillId="23" borderId="5" xfId="55" applyFont="1" applyFill="1" applyBorder="1" applyAlignment="1">
      <alignment horizontal="left" wrapText="1"/>
    </xf>
    <xf numFmtId="0" fontId="51" fillId="22" borderId="5" xfId="55" applyFont="1" applyFill="1" applyBorder="1" applyAlignment="1">
      <alignment horizontal="left" wrapText="1"/>
    </xf>
    <xf numFmtId="3" fontId="51" fillId="22" borderId="5" xfId="55" applyNumberFormat="1" applyFont="1" applyFill="1" applyBorder="1" applyAlignment="1">
      <alignment horizontal="left" wrapText="1"/>
    </xf>
    <xf numFmtId="0" fontId="45" fillId="0" borderId="5" xfId="55" applyFont="1" applyBorder="1" applyAlignment="1">
      <alignment wrapText="1"/>
    </xf>
    <xf numFmtId="0" fontId="45" fillId="0" borderId="0" xfId="55" applyFont="1" applyAlignment="1">
      <alignment horizontal="left" wrapText="1"/>
    </xf>
    <xf numFmtId="0" fontId="51" fillId="0" borderId="5" xfId="55" applyFont="1" applyBorder="1" applyAlignment="1">
      <alignment horizontal="left" wrapText="1"/>
    </xf>
    <xf numFmtId="3" fontId="51" fillId="0" borderId="5" xfId="55" applyNumberFormat="1" applyFont="1" applyBorder="1" applyAlignment="1">
      <alignment horizontal="left" wrapText="1"/>
    </xf>
    <xf numFmtId="0" fontId="51" fillId="22" borderId="5" xfId="55" applyFont="1" applyFill="1" applyBorder="1" applyAlignment="1">
      <alignment wrapText="1"/>
    </xf>
    <xf numFmtId="0" fontId="45" fillId="0" borderId="5" xfId="55" applyFont="1" applyBorder="1" applyAlignment="1">
      <alignment horizontal="left" wrapText="1"/>
    </xf>
    <xf numFmtId="0" fontId="64" fillId="0" borderId="5" xfId="0" applyFont="1" applyBorder="1" applyAlignment="1">
      <alignment horizontal="left" vertical="center" wrapText="1"/>
    </xf>
    <xf numFmtId="0" fontId="64" fillId="22" borderId="5" xfId="0" applyFont="1" applyFill="1" applyBorder="1" applyAlignment="1">
      <alignment horizontal="center" vertical="center" wrapText="1"/>
    </xf>
    <xf numFmtId="0" fontId="64" fillId="22" borderId="5" xfId="0" applyFont="1" applyFill="1" applyBorder="1" applyAlignment="1">
      <alignment horizontal="left" vertical="center" wrapText="1"/>
    </xf>
    <xf numFmtId="0" fontId="64" fillId="0" borderId="0" xfId="0" applyFont="1" applyAlignment="1">
      <alignment wrapText="1"/>
    </xf>
    <xf numFmtId="0" fontId="64" fillId="0" borderId="5" xfId="0" applyFont="1" applyBorder="1" applyAlignment="1">
      <alignment horizontal="center" vertical="center" wrapText="1"/>
    </xf>
    <xf numFmtId="0" fontId="0" fillId="0" borderId="5" xfId="37" applyFont="1" applyBorder="1"/>
    <xf numFmtId="0" fontId="4" fillId="0" borderId="0" xfId="56"/>
    <xf numFmtId="0" fontId="37" fillId="0" borderId="0" xfId="56" applyFont="1" applyAlignment="1">
      <alignment vertical="top" wrapText="1"/>
    </xf>
    <xf numFmtId="0" fontId="51" fillId="24" borderId="5" xfId="56" applyFont="1" applyFill="1" applyBorder="1" applyAlignment="1">
      <alignment horizontal="left" vertical="center" wrapText="1" indent="1"/>
    </xf>
    <xf numFmtId="0" fontId="51" fillId="24" borderId="8" xfId="56" applyFont="1" applyFill="1" applyBorder="1" applyAlignment="1">
      <alignment horizontal="left" vertical="center" wrapText="1" indent="1"/>
    </xf>
    <xf numFmtId="0" fontId="51" fillId="22" borderId="5" xfId="49" applyFont="1" applyFill="1" applyBorder="1"/>
    <xf numFmtId="0" fontId="51" fillId="22" borderId="0" xfId="49" applyFont="1" applyFill="1" applyAlignment="1">
      <alignment wrapText="1"/>
    </xf>
    <xf numFmtId="3" fontId="45" fillId="0" borderId="0" xfId="52" applyNumberFormat="1" applyFont="1" applyAlignment="1">
      <alignment horizontal="left" vertical="center" wrapText="1"/>
    </xf>
    <xf numFmtId="3" fontId="65" fillId="0" borderId="0" xfId="52" applyNumberFormat="1" applyFont="1" applyAlignment="1">
      <alignment horizontal="left" vertical="center" wrapText="1"/>
    </xf>
    <xf numFmtId="0" fontId="2" fillId="0" borderId="0" xfId="60"/>
    <xf numFmtId="0" fontId="2" fillId="0" borderId="5" xfId="60" applyBorder="1"/>
    <xf numFmtId="3" fontId="2" fillId="0" borderId="5" xfId="60" applyNumberFormat="1" applyBorder="1"/>
    <xf numFmtId="0" fontId="2" fillId="0" borderId="5" xfId="60" applyBorder="1" applyAlignment="1">
      <alignment wrapText="1"/>
    </xf>
    <xf numFmtId="0" fontId="2" fillId="0" borderId="5" xfId="60" applyBorder="1" applyAlignment="1">
      <alignment horizontal="right"/>
    </xf>
    <xf numFmtId="2" fontId="2" fillId="25" borderId="5" xfId="60" applyNumberFormat="1" applyFill="1" applyBorder="1"/>
    <xf numFmtId="4" fontId="2" fillId="0" borderId="5" xfId="60" applyNumberFormat="1" applyBorder="1"/>
    <xf numFmtId="4" fontId="2" fillId="32" borderId="5" xfId="60" applyNumberFormat="1" applyFill="1" applyBorder="1"/>
    <xf numFmtId="0" fontId="2" fillId="0" borderId="5" xfId="60" applyBorder="1" applyAlignment="1">
      <alignment horizontal="center" vertical="center" wrapText="1"/>
    </xf>
    <xf numFmtId="0" fontId="2" fillId="0" borderId="5" xfId="60" applyBorder="1" applyAlignment="1">
      <alignment vertical="center" wrapText="1"/>
    </xf>
    <xf numFmtId="2" fontId="2" fillId="0" borderId="5" xfId="60" applyNumberFormat="1" applyBorder="1" applyAlignment="1">
      <alignment horizontal="center" wrapText="1"/>
    </xf>
    <xf numFmtId="2" fontId="2" fillId="0" borderId="0" xfId="60" applyNumberFormat="1"/>
    <xf numFmtId="0" fontId="49" fillId="23" borderId="5" xfId="56" applyFont="1" applyFill="1" applyBorder="1" applyAlignment="1">
      <alignment horizontal="left" vertical="top" wrapText="1" indent="1"/>
    </xf>
    <xf numFmtId="0" fontId="45" fillId="22" borderId="8" xfId="52" applyFont="1" applyFill="1" applyBorder="1" applyAlignment="1">
      <alignment horizontal="left" wrapText="1"/>
    </xf>
    <xf numFmtId="0" fontId="45" fillId="22" borderId="9" xfId="52" applyFont="1" applyFill="1" applyBorder="1" applyAlignment="1">
      <alignment horizontal="left" wrapText="1"/>
    </xf>
    <xf numFmtId="0" fontId="45" fillId="22" borderId="10" xfId="52" applyFont="1" applyFill="1" applyBorder="1" applyAlignment="1">
      <alignment horizontal="left" wrapText="1"/>
    </xf>
    <xf numFmtId="0" fontId="49" fillId="23" borderId="8" xfId="53" applyFont="1" applyFill="1" applyBorder="1" applyAlignment="1">
      <alignment horizontal="left" vertical="top" wrapText="1" indent="1"/>
    </xf>
    <xf numFmtId="0" fontId="49" fillId="23" borderId="9" xfId="53" applyFont="1" applyFill="1" applyBorder="1" applyAlignment="1">
      <alignment horizontal="left" vertical="top" wrapText="1" indent="1"/>
    </xf>
    <xf numFmtId="3" fontId="47" fillId="22" borderId="8" xfId="52" applyNumberFormat="1" applyFont="1" applyFill="1" applyBorder="1" applyAlignment="1">
      <alignment horizontal="left" vertical="center" wrapText="1" indent="1"/>
    </xf>
    <xf numFmtId="3" fontId="47" fillId="22" borderId="9" xfId="52" applyNumberFormat="1" applyFont="1" applyFill="1" applyBorder="1" applyAlignment="1">
      <alignment horizontal="left" vertical="center" wrapText="1" indent="1"/>
    </xf>
    <xf numFmtId="3" fontId="47" fillId="22" borderId="10" xfId="52" applyNumberFormat="1" applyFont="1" applyFill="1" applyBorder="1" applyAlignment="1">
      <alignment horizontal="left" vertical="center" wrapText="1" indent="1"/>
    </xf>
    <xf numFmtId="0" fontId="46" fillId="30" borderId="5" xfId="52" applyFont="1" applyFill="1" applyBorder="1" applyAlignment="1">
      <alignment horizontal="left"/>
    </xf>
    <xf numFmtId="0" fontId="45" fillId="24" borderId="5" xfId="52" applyFont="1" applyFill="1" applyBorder="1" applyAlignment="1">
      <alignment horizontal="left"/>
    </xf>
    <xf numFmtId="0" fontId="45" fillId="22" borderId="5" xfId="52" applyFont="1" applyFill="1" applyBorder="1" applyAlignment="1">
      <alignment horizontal="left" wrapText="1"/>
    </xf>
    <xf numFmtId="0" fontId="45" fillId="22" borderId="8" xfId="52" applyFont="1" applyFill="1" applyBorder="1" applyAlignment="1">
      <alignment horizontal="left" vertical="center" wrapText="1"/>
    </xf>
    <xf numFmtId="0" fontId="45" fillId="22" borderId="9" xfId="52" applyFont="1" applyFill="1" applyBorder="1" applyAlignment="1">
      <alignment horizontal="left" vertical="center" wrapText="1"/>
    </xf>
    <xf numFmtId="0" fontId="45" fillId="22" borderId="10" xfId="52" applyFont="1" applyFill="1" applyBorder="1" applyAlignment="1">
      <alignment horizontal="left" vertical="center" wrapText="1"/>
    </xf>
    <xf numFmtId="0" fontId="45" fillId="22" borderId="5" xfId="52" applyFont="1" applyFill="1" applyBorder="1" applyAlignment="1">
      <alignment horizontal="left"/>
    </xf>
    <xf numFmtId="0" fontId="46" fillId="30" borderId="8" xfId="52" applyFont="1" applyFill="1" applyBorder="1" applyAlignment="1">
      <alignment horizontal="left"/>
    </xf>
    <xf numFmtId="0" fontId="46" fillId="30" borderId="9" xfId="52" applyFont="1" applyFill="1" applyBorder="1" applyAlignment="1">
      <alignment horizontal="left"/>
    </xf>
    <xf numFmtId="0" fontId="46" fillId="30" borderId="10" xfId="52" applyFont="1" applyFill="1" applyBorder="1" applyAlignment="1">
      <alignment horizontal="left"/>
    </xf>
    <xf numFmtId="0" fontId="46" fillId="22" borderId="8" xfId="48" applyFont="1" applyFill="1" applyBorder="1" applyAlignment="1">
      <alignment horizontal="left" vertical="top" wrapText="1"/>
    </xf>
    <xf numFmtId="0" fontId="46" fillId="22" borderId="9" xfId="48" applyFont="1" applyFill="1" applyBorder="1" applyAlignment="1">
      <alignment horizontal="left" vertical="top" wrapText="1"/>
    </xf>
    <xf numFmtId="0" fontId="46" fillId="22" borderId="10" xfId="48" applyFont="1" applyFill="1" applyBorder="1" applyAlignment="1">
      <alignment horizontal="left" vertical="top" wrapText="1"/>
    </xf>
    <xf numFmtId="0" fontId="45" fillId="0" borderId="5" xfId="52" applyFont="1" applyBorder="1" applyAlignment="1">
      <alignment horizontal="left" wrapText="1"/>
    </xf>
    <xf numFmtId="0" fontId="45" fillId="24" borderId="8" xfId="52" applyFont="1" applyFill="1" applyBorder="1" applyAlignment="1">
      <alignment horizontal="left"/>
    </xf>
    <xf numFmtId="0" fontId="45" fillId="24" borderId="10" xfId="52" applyFont="1" applyFill="1" applyBorder="1" applyAlignment="1">
      <alignment horizontal="left"/>
    </xf>
    <xf numFmtId="0" fontId="2" fillId="0" borderId="22" xfId="60" applyBorder="1" applyAlignment="1">
      <alignment horizontal="center" vertical="center" wrapText="1"/>
    </xf>
    <xf numFmtId="0" fontId="2" fillId="0" borderId="23" xfId="60" applyBorder="1" applyAlignment="1">
      <alignment horizontal="center" vertical="center" wrapText="1"/>
    </xf>
    <xf numFmtId="0" fontId="2" fillId="0" borderId="24" xfId="60" applyBorder="1" applyAlignment="1">
      <alignment horizontal="center" vertical="center" wrapText="1"/>
    </xf>
    <xf numFmtId="0" fontId="49" fillId="23" borderId="17" xfId="59" applyFont="1" applyFill="1" applyBorder="1" applyAlignment="1">
      <alignment horizontal="left" vertical="top" wrapText="1"/>
    </xf>
    <xf numFmtId="0" fontId="49" fillId="23" borderId="18" xfId="59" applyFont="1" applyFill="1" applyBorder="1" applyAlignment="1">
      <alignment horizontal="left" vertical="top" wrapText="1"/>
    </xf>
    <xf numFmtId="0" fontId="2" fillId="0" borderId="5" xfId="60" applyBorder="1" applyAlignment="1">
      <alignment horizontal="right" vertical="center" wrapText="1"/>
    </xf>
    <xf numFmtId="0" fontId="49" fillId="23" borderId="19" xfId="59" applyFont="1" applyFill="1" applyBorder="1" applyAlignment="1">
      <alignment horizontal="center" vertical="center" wrapText="1"/>
    </xf>
    <xf numFmtId="0" fontId="49" fillId="23" borderId="20" xfId="59" applyFont="1" applyFill="1" applyBorder="1" applyAlignment="1">
      <alignment horizontal="center" vertical="center" wrapText="1"/>
    </xf>
    <xf numFmtId="0" fontId="49" fillId="23" borderId="17" xfId="59" applyFont="1" applyFill="1" applyBorder="1" applyAlignment="1">
      <alignment horizontal="center" vertical="center" wrapText="1"/>
    </xf>
    <xf numFmtId="0" fontId="49" fillId="23" borderId="21" xfId="59" applyFont="1" applyFill="1" applyBorder="1" applyAlignment="1">
      <alignment horizontal="center" vertical="center" wrapText="1"/>
    </xf>
    <xf numFmtId="0" fontId="2" fillId="0" borderId="8" xfId="60" applyBorder="1" applyAlignment="1">
      <alignment horizontal="center" wrapText="1"/>
    </xf>
    <xf numFmtId="0" fontId="2" fillId="0" borderId="9" xfId="60" applyBorder="1" applyAlignment="1">
      <alignment horizontal="center" wrapText="1"/>
    </xf>
    <xf numFmtId="0" fontId="2" fillId="0" borderId="10" xfId="60" applyBorder="1" applyAlignment="1">
      <alignment horizontal="center" wrapText="1"/>
    </xf>
    <xf numFmtId="0" fontId="55" fillId="0" borderId="11" xfId="0" applyFont="1" applyBorder="1" applyAlignment="1">
      <alignment vertical="center"/>
    </xf>
    <xf numFmtId="0" fontId="55" fillId="0" borderId="15" xfId="0" applyFont="1" applyBorder="1" applyAlignment="1">
      <alignment vertical="center"/>
    </xf>
    <xf numFmtId="0" fontId="55" fillId="0" borderId="11" xfId="0" applyFont="1" applyBorder="1" applyAlignment="1">
      <alignment horizontal="center" vertical="center" wrapText="1"/>
    </xf>
    <xf numFmtId="0" fontId="55" fillId="0" borderId="15" xfId="0" applyFont="1" applyBorder="1" applyAlignment="1">
      <alignment horizontal="center" vertical="center" wrapText="1"/>
    </xf>
    <xf numFmtId="0" fontId="55" fillId="22" borderId="11" xfId="0" applyFont="1" applyFill="1" applyBorder="1" applyAlignment="1">
      <alignment vertical="center" wrapText="1"/>
    </xf>
    <xf numFmtId="0" fontId="55" fillId="22" borderId="15" xfId="0" applyFont="1" applyFill="1" applyBorder="1" applyAlignment="1">
      <alignment vertical="center" wrapText="1"/>
    </xf>
    <xf numFmtId="0" fontId="55" fillId="0" borderId="11" xfId="0" applyFont="1" applyBorder="1" applyAlignment="1">
      <alignment vertical="center" wrapText="1"/>
    </xf>
    <xf numFmtId="0" fontId="55" fillId="0" borderId="15" xfId="0" applyFont="1" applyBorder="1" applyAlignment="1">
      <alignment vertical="center" wrapText="1"/>
    </xf>
    <xf numFmtId="0" fontId="49" fillId="23" borderId="8" xfId="39" applyFont="1" applyFill="1" applyBorder="1" applyAlignment="1">
      <alignment horizontal="left" vertical="top" wrapText="1" indent="1"/>
    </xf>
    <xf numFmtId="0" fontId="49" fillId="23" borderId="9" xfId="39" applyFont="1" applyFill="1" applyBorder="1" applyAlignment="1">
      <alignment horizontal="left" vertical="top" wrapText="1" indent="1"/>
    </xf>
    <xf numFmtId="0" fontId="55" fillId="0" borderId="11" xfId="0" applyFont="1" applyBorder="1" applyAlignment="1">
      <alignment horizontal="left" vertical="center" wrapText="1"/>
    </xf>
    <xf numFmtId="0" fontId="55" fillId="0" borderId="13" xfId="0" applyFont="1" applyBorder="1" applyAlignment="1">
      <alignment horizontal="left" vertical="center" wrapText="1"/>
    </xf>
    <xf numFmtId="0" fontId="55" fillId="0" borderId="15" xfId="0" applyFont="1" applyBorder="1" applyAlignment="1">
      <alignment horizontal="left" vertical="center" wrapText="1"/>
    </xf>
    <xf numFmtId="0" fontId="55" fillId="0" borderId="13" xfId="0" applyFont="1" applyBorder="1" applyAlignment="1">
      <alignment vertical="center" wrapText="1"/>
    </xf>
    <xf numFmtId="0" fontId="55" fillId="22" borderId="13" xfId="0" applyFont="1" applyFill="1" applyBorder="1" applyAlignment="1">
      <alignment vertical="center" wrapText="1"/>
    </xf>
    <xf numFmtId="0" fontId="55" fillId="31" borderId="11" xfId="0" applyFont="1" applyFill="1" applyBorder="1" applyAlignment="1">
      <alignment vertical="center"/>
    </xf>
    <xf numFmtId="0" fontId="55" fillId="31" borderId="13" xfId="0" applyFont="1" applyFill="1" applyBorder="1" applyAlignment="1">
      <alignment vertical="center"/>
    </xf>
    <xf numFmtId="0" fontId="55" fillId="31" borderId="15" xfId="0" applyFont="1" applyFill="1" applyBorder="1" applyAlignment="1">
      <alignment vertical="center"/>
    </xf>
    <xf numFmtId="0" fontId="55" fillId="31" borderId="11" xfId="0" applyFont="1" applyFill="1" applyBorder="1" applyAlignment="1">
      <alignment vertical="center" wrapText="1"/>
    </xf>
    <xf numFmtId="0" fontId="55" fillId="31" borderId="13" xfId="0" applyFont="1" applyFill="1" applyBorder="1" applyAlignment="1">
      <alignment vertical="center" wrapText="1"/>
    </xf>
    <xf numFmtId="0" fontId="55" fillId="31" borderId="15" xfId="0" applyFont="1" applyFill="1" applyBorder="1" applyAlignment="1">
      <alignment vertical="center" wrapText="1"/>
    </xf>
    <xf numFmtId="0" fontId="49" fillId="23" borderId="5" xfId="39" applyFont="1" applyFill="1" applyBorder="1" applyAlignment="1">
      <alignment horizontal="left" vertical="top" wrapText="1" indent="1"/>
    </xf>
    <xf numFmtId="0" fontId="1" fillId="0" borderId="0" xfId="60" applyFont="1"/>
  </cellXfs>
  <cellStyles count="6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heck Cell 2" xfId="45" xr:uid="{00000000-0005-0000-0000-000019000000}"/>
    <cellStyle name="Collegamento ipertestuale 2" xfId="26" xr:uid="{00000000-0005-0000-0000-00001A000000}"/>
    <cellStyle name="Comma 2" xfId="41" xr:uid="{00000000-0005-0000-0000-00001B000000}"/>
    <cellStyle name="Currency 2" xfId="42" xr:uid="{00000000-0005-0000-0000-00001C000000}"/>
    <cellStyle name="Explanatory Text" xfId="27" xr:uid="{00000000-0005-0000-0000-00001D000000}"/>
    <cellStyle name="Explanatory Text 2" xfId="46" xr:uid="{00000000-0005-0000-0000-00001E000000}"/>
    <cellStyle name="Good" xfId="28" xr:uid="{00000000-0005-0000-0000-00001F000000}"/>
    <cellStyle name="Good 2" xfId="44" xr:uid="{00000000-0005-0000-0000-000020000000}"/>
    <cellStyle name="Heading 1" xfId="29" xr:uid="{00000000-0005-0000-0000-000021000000}"/>
    <cellStyle name="Heading 2" xfId="30" xr:uid="{00000000-0005-0000-0000-000022000000}"/>
    <cellStyle name="Heading 3" xfId="31" xr:uid="{00000000-0005-0000-0000-000023000000}"/>
    <cellStyle name="Heading 4" xfId="32" xr:uid="{00000000-0005-0000-0000-000024000000}"/>
    <cellStyle name="Hyperlink" xfId="54" builtinId="8"/>
    <cellStyle name="Hyperlink 2" xfId="38" xr:uid="{00000000-0005-0000-0000-000026000000}"/>
    <cellStyle name="Input 2" xfId="47" xr:uid="{00000000-0005-0000-0000-000027000000}"/>
    <cellStyle name="Neutral" xfId="33" xr:uid="{00000000-0005-0000-0000-000028000000}"/>
    <cellStyle name="Normal" xfId="0" builtinId="0"/>
    <cellStyle name="Normal 2" xfId="37" xr:uid="{00000000-0005-0000-0000-00002A000000}"/>
    <cellStyle name="Normal 3" xfId="39" xr:uid="{00000000-0005-0000-0000-00002B000000}"/>
    <cellStyle name="Normal 3 2" xfId="49" xr:uid="{00000000-0005-0000-0000-00002C000000}"/>
    <cellStyle name="Normal 3 2 2" xfId="55" xr:uid="{00000000-0005-0000-0000-00002D000000}"/>
    <cellStyle name="Normal 3 3" xfId="53" xr:uid="{00000000-0005-0000-0000-00002E000000}"/>
    <cellStyle name="Normal 3 3 2" xfId="57" xr:uid="{4D736B6A-A15D-4B9D-BFAE-EE16FDE4B3D1}"/>
    <cellStyle name="Normal 3 3 3" xfId="59" xr:uid="{163E281A-CFEB-4E29-B5FE-65F200D4FF48}"/>
    <cellStyle name="Normal 3 4" xfId="56" xr:uid="{69FB5BA5-DAC5-4183-BE8C-AA4B90CDA873}"/>
    <cellStyle name="Normal 4" xfId="40" xr:uid="{00000000-0005-0000-0000-00002F000000}"/>
    <cellStyle name="Normal 5" xfId="48" xr:uid="{00000000-0005-0000-0000-000030000000}"/>
    <cellStyle name="Normal 5 2" xfId="52" xr:uid="{00000000-0005-0000-0000-000031000000}"/>
    <cellStyle name="Normal 6" xfId="50" xr:uid="{00000000-0005-0000-0000-000032000000}"/>
    <cellStyle name="Normal 7" xfId="51" xr:uid="{00000000-0005-0000-0000-000033000000}"/>
    <cellStyle name="Normal 7 2" xfId="58" xr:uid="{2B94CC27-C3C4-42DF-BCCB-A72D4BFFE036}"/>
    <cellStyle name="Normal 7 3" xfId="60" xr:uid="{FE925267-0FD1-4DC7-8C63-B1DE6BA28E84}"/>
    <cellStyle name="Normale 2" xfId="34" xr:uid="{00000000-0005-0000-0000-000034000000}"/>
    <cellStyle name="Percent 2" xfId="43" xr:uid="{00000000-0005-0000-0000-000035000000}"/>
    <cellStyle name="Title" xfId="35" xr:uid="{00000000-0005-0000-0000-000036000000}"/>
    <cellStyle name="Total" xfId="36"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35222</xdr:colOff>
      <xdr:row>0</xdr:row>
      <xdr:rowOff>695325</xdr:rowOff>
    </xdr:to>
    <xdr:pic>
      <xdr:nvPicPr>
        <xdr:cNvPr id="5" name="Picture 4">
          <a:extLst>
            <a:ext uri="{FF2B5EF4-FFF2-40B4-BE49-F238E27FC236}">
              <a16:creationId xmlns:a16="http://schemas.microsoft.com/office/drawing/2014/main" id="{ED1D7712-6BD5-47E8-9E5E-C2D7AEFE0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0"/>
          <a:ext cx="4969172"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3</xdr:col>
      <xdr:colOff>654347</xdr:colOff>
      <xdr:row>3</xdr:row>
      <xdr:rowOff>142875</xdr:rowOff>
    </xdr:to>
    <xdr:pic>
      <xdr:nvPicPr>
        <xdr:cNvPr id="5" name="Picture 4">
          <a:extLst>
            <a:ext uri="{FF2B5EF4-FFF2-40B4-BE49-F238E27FC236}">
              <a16:creationId xmlns:a16="http://schemas.microsoft.com/office/drawing/2014/main" id="{0B918745-EFAC-4CC5-B2C2-EB5B415BEB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49691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238125</xdr:colOff>
      <xdr:row>0</xdr:row>
      <xdr:rowOff>686398</xdr:rowOff>
    </xdr:to>
    <xdr:pic>
      <xdr:nvPicPr>
        <xdr:cNvPr id="6" name="Picture 5">
          <a:extLst>
            <a:ext uri="{FF2B5EF4-FFF2-40B4-BE49-F238E27FC236}">
              <a16:creationId xmlns:a16="http://schemas.microsoft.com/office/drawing/2014/main" id="{857FEE22-D3AB-4E35-BF06-05363301D0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4905375" cy="686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4</xdr:col>
      <xdr:colOff>247650</xdr:colOff>
      <xdr:row>3</xdr:row>
      <xdr:rowOff>114898</xdr:rowOff>
    </xdr:to>
    <xdr:pic>
      <xdr:nvPicPr>
        <xdr:cNvPr id="2" name="Picture 1">
          <a:extLst>
            <a:ext uri="{FF2B5EF4-FFF2-40B4-BE49-F238E27FC236}">
              <a16:creationId xmlns:a16="http://schemas.microsoft.com/office/drawing/2014/main" id="{186F4C87-D023-4E34-8A56-2672435CBC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5" y="0"/>
          <a:ext cx="4905375" cy="686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3</xdr:col>
      <xdr:colOff>28575</xdr:colOff>
      <xdr:row>1</xdr:row>
      <xdr:rowOff>248248</xdr:rowOff>
    </xdr:to>
    <xdr:pic>
      <xdr:nvPicPr>
        <xdr:cNvPr id="4" name="Picture 3">
          <a:extLst>
            <a:ext uri="{FF2B5EF4-FFF2-40B4-BE49-F238E27FC236}">
              <a16:creationId xmlns:a16="http://schemas.microsoft.com/office/drawing/2014/main" id="{8CFAB491-DC2A-41F1-9BD9-78E48BD305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4905375" cy="6863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2</xdr:col>
      <xdr:colOff>1647825</xdr:colOff>
      <xdr:row>1</xdr:row>
      <xdr:rowOff>359826</xdr:rowOff>
    </xdr:to>
    <xdr:pic>
      <xdr:nvPicPr>
        <xdr:cNvPr id="5" name="Picture 4">
          <a:extLst>
            <a:ext uri="{FF2B5EF4-FFF2-40B4-BE49-F238E27FC236}">
              <a16:creationId xmlns:a16="http://schemas.microsoft.com/office/drawing/2014/main" id="{5B7D17FD-6337-466A-BF86-18E7E6AE3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3895725" cy="7979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1197272</xdr:colOff>
      <xdr:row>3</xdr:row>
      <xdr:rowOff>209550</xdr:rowOff>
    </xdr:to>
    <xdr:pic>
      <xdr:nvPicPr>
        <xdr:cNvPr id="4" name="Picture 3">
          <a:extLst>
            <a:ext uri="{FF2B5EF4-FFF2-40B4-BE49-F238E27FC236}">
              <a16:creationId xmlns:a16="http://schemas.microsoft.com/office/drawing/2014/main" id="{A30D5078-01DF-4673-90CE-2F221BDDC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0"/>
          <a:ext cx="4969172" cy="695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4</xdr:col>
      <xdr:colOff>200025</xdr:colOff>
      <xdr:row>0</xdr:row>
      <xdr:rowOff>686398</xdr:rowOff>
    </xdr:to>
    <xdr:pic>
      <xdr:nvPicPr>
        <xdr:cNvPr id="4" name="Picture 3">
          <a:extLst>
            <a:ext uri="{FF2B5EF4-FFF2-40B4-BE49-F238E27FC236}">
              <a16:creationId xmlns:a16="http://schemas.microsoft.com/office/drawing/2014/main" id="{835CD9EE-8AED-40C8-8C55-046F9CDEF5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0"/>
          <a:ext cx="4905375" cy="6863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247650</xdr:colOff>
      <xdr:row>0</xdr:row>
      <xdr:rowOff>686398</xdr:rowOff>
    </xdr:to>
    <xdr:pic>
      <xdr:nvPicPr>
        <xdr:cNvPr id="4" name="Picture 3">
          <a:extLst>
            <a:ext uri="{FF2B5EF4-FFF2-40B4-BE49-F238E27FC236}">
              <a16:creationId xmlns:a16="http://schemas.microsoft.com/office/drawing/2014/main" id="{E069311B-83DE-402D-932C-D087CC0378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0"/>
          <a:ext cx="4905375" cy="6863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5</xdr:col>
      <xdr:colOff>759122</xdr:colOff>
      <xdr:row>0</xdr:row>
      <xdr:rowOff>695325</xdr:rowOff>
    </xdr:to>
    <xdr:pic>
      <xdr:nvPicPr>
        <xdr:cNvPr id="5" name="Picture 4">
          <a:extLst>
            <a:ext uri="{FF2B5EF4-FFF2-40B4-BE49-F238E27FC236}">
              <a16:creationId xmlns:a16="http://schemas.microsoft.com/office/drawing/2014/main" id="{9F31C530-4533-4651-9C93-A2F58F5B1E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0"/>
          <a:ext cx="4969172"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mainApm_Goals_Sizing_InfraReq_DeployStatus_AN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Success Criteria"/>
      <sheetName val="1-Preliminary Info"/>
      <sheetName val="2-APM Units-QA"/>
      <sheetName val="2-APM Storage-QA"/>
      <sheetName val="2-APM Units-PROD"/>
      <sheetName val="2-APM Storage-PROD"/>
      <sheetName val="3-Hardware(APM)-QA"/>
      <sheetName val="3-Hardware(APM)-PROD"/>
      <sheetName val="4-Hardware(CRT)"/>
      <sheetName val="5-Infrastructure (APM &amp; CRT)"/>
      <sheetName val="6-Network Ports (ONPREMISE APM)"/>
      <sheetName val="8-APPLICATION-env access"/>
      <sheetName val="9-Deployment Status"/>
      <sheetName val="Sheet1"/>
    </sheetNames>
    <sheetDataSet>
      <sheetData sheetId="0"/>
      <sheetData sheetId="1"/>
      <sheetData sheetId="2"/>
      <sheetData sheetId="3"/>
      <sheetData sheetId="4">
        <row r="9">
          <cell r="D9">
            <v>8</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zopim.com/*wss:/*.zopim.com/*" TargetMode="External"/><Relationship Id="rId1" Type="http://schemas.openxmlformats.org/officeDocument/2006/relationships/hyperlink" Target="http://*.zopim.com/*wss:/*.zopim.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zopim.com/*wss:/*.zopim.com/*" TargetMode="External"/><Relationship Id="rId1" Type="http://schemas.openxmlformats.org/officeDocument/2006/relationships/hyperlink" Target="http://*.zopim.com/*wss:/*.zopim.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mailto: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649B-5E7E-4409-94EB-4797A1E01F98}">
  <dimension ref="B1:S11"/>
  <sheetViews>
    <sheetView showGridLines="0" workbookViewId="0">
      <selection activeCell="F4" sqref="F4"/>
    </sheetView>
  </sheetViews>
  <sheetFormatPr defaultRowHeight="12.75" x14ac:dyDescent="0.2"/>
  <cols>
    <col min="1" max="1" width="3.7109375" customWidth="1"/>
    <col min="3" max="3" width="11.7109375" customWidth="1"/>
    <col min="4" max="4" width="11.85546875" bestFit="1" customWidth="1"/>
    <col min="5" max="5" width="15.5703125" customWidth="1"/>
    <col min="6" max="6" width="25.7109375" customWidth="1"/>
    <col min="7" max="7" width="35.5703125" customWidth="1"/>
    <col min="8" max="8" width="63.5703125" bestFit="1" customWidth="1"/>
    <col min="9" max="9" width="39.42578125" bestFit="1" customWidth="1"/>
    <col min="10" max="10" width="25.7109375" customWidth="1"/>
    <col min="11" max="11" width="24.42578125" customWidth="1"/>
  </cols>
  <sheetData>
    <row r="1" spans="2:19" s="100" customFormat="1" ht="59.25" customHeight="1" x14ac:dyDescent="0.25"/>
    <row r="2" spans="2:19" s="100" customFormat="1" ht="34.5" customHeight="1" x14ac:dyDescent="0.25">
      <c r="B2" s="120" t="s">
        <v>371</v>
      </c>
      <c r="C2" s="120"/>
      <c r="D2" s="120"/>
      <c r="E2" s="120"/>
      <c r="F2" s="120"/>
      <c r="G2" s="120"/>
      <c r="H2" s="120"/>
      <c r="I2" s="120"/>
      <c r="J2" s="120"/>
      <c r="K2" s="120"/>
      <c r="L2" s="101"/>
      <c r="M2" s="101"/>
      <c r="N2" s="101"/>
      <c r="O2" s="101"/>
      <c r="P2" s="101"/>
      <c r="Q2" s="101"/>
      <c r="R2" s="101"/>
      <c r="S2" s="101"/>
    </row>
    <row r="3" spans="2:19" ht="110.25" customHeight="1" x14ac:dyDescent="0.2">
      <c r="B3" s="102" t="s">
        <v>18</v>
      </c>
      <c r="C3" s="102" t="s">
        <v>359</v>
      </c>
      <c r="D3" s="102" t="s">
        <v>351</v>
      </c>
      <c r="E3" s="103" t="s">
        <v>360</v>
      </c>
      <c r="F3" s="103" t="s">
        <v>386</v>
      </c>
      <c r="G3" s="102" t="s">
        <v>334</v>
      </c>
      <c r="H3" s="102" t="s">
        <v>322</v>
      </c>
      <c r="I3" s="102" t="s">
        <v>367</v>
      </c>
      <c r="J3" s="102" t="s">
        <v>345</v>
      </c>
      <c r="K3" s="102" t="s">
        <v>346</v>
      </c>
    </row>
    <row r="4" spans="2:19" s="97" customFormat="1" ht="30" customHeight="1" x14ac:dyDescent="0.2">
      <c r="B4" s="94">
        <v>1</v>
      </c>
      <c r="C4" s="95">
        <v>0</v>
      </c>
      <c r="D4" s="96"/>
      <c r="E4" s="96" t="s">
        <v>361</v>
      </c>
      <c r="F4" s="96" t="s">
        <v>324</v>
      </c>
      <c r="G4" s="96" t="s">
        <v>323</v>
      </c>
      <c r="H4" s="96" t="s">
        <v>335</v>
      </c>
      <c r="I4" s="96" t="s">
        <v>348</v>
      </c>
      <c r="J4" s="96" t="s">
        <v>355</v>
      </c>
      <c r="K4" s="94" t="s">
        <v>233</v>
      </c>
    </row>
    <row r="5" spans="2:19" s="97" customFormat="1" ht="30" customHeight="1" x14ac:dyDescent="0.2">
      <c r="B5" s="94">
        <v>2</v>
      </c>
      <c r="C5" s="98"/>
      <c r="D5" s="94"/>
      <c r="E5" s="94" t="s">
        <v>362</v>
      </c>
      <c r="F5" s="94" t="s">
        <v>325</v>
      </c>
      <c r="G5" s="94" t="s">
        <v>337</v>
      </c>
      <c r="H5" s="94" t="s">
        <v>336</v>
      </c>
      <c r="I5" s="94" t="s">
        <v>347</v>
      </c>
      <c r="J5" s="94" t="s">
        <v>356</v>
      </c>
      <c r="K5" s="94" t="s">
        <v>233</v>
      </c>
    </row>
    <row r="6" spans="2:19" s="97" customFormat="1" ht="30" customHeight="1" x14ac:dyDescent="0.2">
      <c r="B6" s="94">
        <v>3</v>
      </c>
      <c r="C6" s="98"/>
      <c r="D6" s="94"/>
      <c r="E6" s="94" t="s">
        <v>363</v>
      </c>
      <c r="F6" s="94" t="s">
        <v>326</v>
      </c>
      <c r="G6" s="94" t="s">
        <v>333</v>
      </c>
      <c r="H6" s="94" t="s">
        <v>338</v>
      </c>
      <c r="I6" s="94" t="s">
        <v>347</v>
      </c>
      <c r="J6" s="94" t="s">
        <v>357</v>
      </c>
      <c r="K6" s="94" t="s">
        <v>233</v>
      </c>
    </row>
    <row r="7" spans="2:19" s="97" customFormat="1" ht="30" customHeight="1" x14ac:dyDescent="0.2">
      <c r="B7" s="94">
        <v>4</v>
      </c>
      <c r="C7" s="98"/>
      <c r="D7" s="94"/>
      <c r="E7" s="94" t="s">
        <v>364</v>
      </c>
      <c r="F7" s="94" t="s">
        <v>330</v>
      </c>
      <c r="G7" s="94" t="s">
        <v>327</v>
      </c>
      <c r="H7" s="94" t="s">
        <v>339</v>
      </c>
      <c r="I7" s="94" t="s">
        <v>349</v>
      </c>
      <c r="J7" s="94" t="s">
        <v>358</v>
      </c>
      <c r="K7" s="94" t="s">
        <v>233</v>
      </c>
    </row>
    <row r="8" spans="2:19" s="97" customFormat="1" ht="30" customHeight="1" x14ac:dyDescent="0.2">
      <c r="B8" s="94">
        <v>5</v>
      </c>
      <c r="C8" s="98"/>
      <c r="D8" s="94"/>
      <c r="E8" s="94" t="s">
        <v>372</v>
      </c>
      <c r="F8" s="94" t="s">
        <v>328</v>
      </c>
      <c r="G8" s="94" t="s">
        <v>329</v>
      </c>
      <c r="H8" s="94" t="s">
        <v>340</v>
      </c>
      <c r="I8" s="94" t="s">
        <v>350</v>
      </c>
      <c r="J8" s="94" t="s">
        <v>353</v>
      </c>
      <c r="K8" s="94" t="s">
        <v>354</v>
      </c>
    </row>
    <row r="9" spans="2:19" s="97" customFormat="1" ht="30" customHeight="1" x14ac:dyDescent="0.2">
      <c r="B9" s="94">
        <v>6</v>
      </c>
      <c r="C9" s="98"/>
      <c r="D9" s="94"/>
      <c r="E9" s="94" t="s">
        <v>366</v>
      </c>
      <c r="F9" s="94" t="s">
        <v>328</v>
      </c>
      <c r="G9" s="94" t="s">
        <v>331</v>
      </c>
      <c r="H9" s="94" t="s">
        <v>341</v>
      </c>
      <c r="I9" s="94" t="s">
        <v>352</v>
      </c>
      <c r="J9" s="94" t="s">
        <v>344</v>
      </c>
      <c r="K9" s="94" t="s">
        <v>344</v>
      </c>
    </row>
    <row r="10" spans="2:19" s="97" customFormat="1" ht="30" customHeight="1" x14ac:dyDescent="0.2">
      <c r="B10" s="94">
        <v>7</v>
      </c>
      <c r="C10" s="98"/>
      <c r="D10" s="94"/>
      <c r="E10" s="94" t="s">
        <v>373</v>
      </c>
      <c r="F10" s="94" t="s">
        <v>328</v>
      </c>
      <c r="G10" s="94" t="s">
        <v>332</v>
      </c>
      <c r="H10" s="94" t="s">
        <v>342</v>
      </c>
      <c r="I10" s="94" t="s">
        <v>374</v>
      </c>
      <c r="J10" s="94" t="s">
        <v>343</v>
      </c>
      <c r="K10" s="94" t="s">
        <v>343</v>
      </c>
    </row>
    <row r="11" spans="2:19" s="97" customFormat="1" ht="30" customHeight="1" x14ac:dyDescent="0.2">
      <c r="B11" s="94">
        <v>8</v>
      </c>
      <c r="C11" s="98"/>
      <c r="D11" s="94"/>
      <c r="E11" s="94" t="s">
        <v>365</v>
      </c>
      <c r="F11" s="94" t="s">
        <v>375</v>
      </c>
      <c r="G11" s="94" t="s">
        <v>376</v>
      </c>
      <c r="H11" s="94" t="s">
        <v>377</v>
      </c>
      <c r="I11" s="94" t="s">
        <v>378</v>
      </c>
      <c r="J11" s="94" t="s">
        <v>343</v>
      </c>
      <c r="K11" s="94" t="s">
        <v>343</v>
      </c>
    </row>
  </sheetData>
  <mergeCells count="1">
    <mergeCell ref="B2:K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86"/>
  <sheetViews>
    <sheetView showGridLines="0" zoomScaleNormal="100" workbookViewId="0">
      <pane ySplit="5" topLeftCell="A6" activePane="bottomLeft" state="frozenSplit"/>
      <selection pane="bottomLeft" activeCell="I25" sqref="I25"/>
    </sheetView>
  </sheetViews>
  <sheetFormatPr defaultColWidth="11.42578125" defaultRowHeight="12.75" x14ac:dyDescent="0.2"/>
  <cols>
    <col min="1" max="1" width="2.28515625" customWidth="1"/>
    <col min="2" max="2" width="51.42578125" bestFit="1" customWidth="1"/>
    <col min="3" max="3" width="13.5703125" customWidth="1"/>
    <col min="4" max="4" width="16" style="12" customWidth="1"/>
    <col min="5" max="5" width="72.85546875" customWidth="1"/>
  </cols>
  <sheetData>
    <row r="1" spans="1:5" x14ac:dyDescent="0.2">
      <c r="B1" s="1"/>
    </row>
    <row r="3" spans="1:5" ht="18" x14ac:dyDescent="0.25">
      <c r="D3" s="13"/>
    </row>
    <row r="4" spans="1:5" ht="18" x14ac:dyDescent="0.25">
      <c r="B4" s="2"/>
    </row>
    <row r="5" spans="1:5" ht="78.75" x14ac:dyDescent="0.2">
      <c r="B5" s="48" t="s">
        <v>0</v>
      </c>
      <c r="C5" s="49" t="s">
        <v>194</v>
      </c>
      <c r="D5" s="49" t="s">
        <v>1</v>
      </c>
      <c r="E5" s="48" t="s">
        <v>89</v>
      </c>
    </row>
    <row r="6" spans="1:5" ht="15.75" x14ac:dyDescent="0.25">
      <c r="B6" s="45" t="s">
        <v>2</v>
      </c>
      <c r="C6" s="45" t="s">
        <v>9</v>
      </c>
      <c r="D6" s="46"/>
      <c r="E6" s="45"/>
    </row>
    <row r="7" spans="1:5" s="3" customFormat="1" ht="30" x14ac:dyDescent="0.2">
      <c r="A7" s="6"/>
      <c r="B7" s="4" t="s">
        <v>3</v>
      </c>
      <c r="C7" s="4" t="s">
        <v>281</v>
      </c>
      <c r="D7" s="7" t="s">
        <v>50</v>
      </c>
      <c r="E7" s="5"/>
    </row>
    <row r="8" spans="1:5" s="3" customFormat="1" ht="30" x14ac:dyDescent="0.2">
      <c r="A8" s="6"/>
      <c r="B8" s="4" t="s">
        <v>61</v>
      </c>
      <c r="C8" s="4" t="s">
        <v>9</v>
      </c>
      <c r="D8" s="7" t="s">
        <v>49</v>
      </c>
      <c r="E8" s="5"/>
    </row>
    <row r="9" spans="1:5" ht="45" x14ac:dyDescent="0.2">
      <c r="B9" s="7" t="s">
        <v>51</v>
      </c>
      <c r="C9" s="4" t="s">
        <v>9</v>
      </c>
      <c r="D9" s="7" t="s">
        <v>50</v>
      </c>
      <c r="E9" s="7"/>
    </row>
    <row r="10" spans="1:5" s="3" customFormat="1" ht="15" x14ac:dyDescent="0.2">
      <c r="B10" s="4" t="s">
        <v>4</v>
      </c>
      <c r="C10" s="4" t="s">
        <v>9</v>
      </c>
      <c r="D10" s="7" t="s">
        <v>48</v>
      </c>
      <c r="E10" s="5"/>
    </row>
    <row r="11" spans="1:5" s="3" customFormat="1" ht="30" x14ac:dyDescent="0.2">
      <c r="B11" s="4" t="s">
        <v>46</v>
      </c>
      <c r="C11" s="4" t="s">
        <v>9</v>
      </c>
      <c r="D11" s="7" t="s">
        <v>50</v>
      </c>
      <c r="E11" s="5"/>
    </row>
    <row r="12" spans="1:5" ht="15.75" x14ac:dyDescent="0.25">
      <c r="B12" s="45" t="s">
        <v>5</v>
      </c>
      <c r="C12" s="45" t="s">
        <v>9</v>
      </c>
      <c r="D12" s="46"/>
      <c r="E12" s="45"/>
    </row>
    <row r="13" spans="1:5" s="3" customFormat="1" ht="45" x14ac:dyDescent="0.2">
      <c r="B13" s="4" t="s">
        <v>62</v>
      </c>
      <c r="C13" s="4" t="s">
        <v>9</v>
      </c>
      <c r="D13" s="4" t="s">
        <v>48</v>
      </c>
      <c r="E13" s="4"/>
    </row>
    <row r="14" spans="1:5" s="3" customFormat="1" ht="45" x14ac:dyDescent="0.2">
      <c r="B14" s="4" t="s">
        <v>63</v>
      </c>
      <c r="C14" s="4" t="s">
        <v>9</v>
      </c>
      <c r="D14" s="4" t="s">
        <v>49</v>
      </c>
      <c r="E14" s="4"/>
    </row>
    <row r="15" spans="1:5" s="3" customFormat="1" ht="30" x14ac:dyDescent="0.2">
      <c r="B15" s="4" t="s">
        <v>6</v>
      </c>
      <c r="C15" s="4" t="s">
        <v>9</v>
      </c>
      <c r="D15" s="4" t="s">
        <v>49</v>
      </c>
      <c r="E15" s="4"/>
    </row>
    <row r="16" spans="1:5" s="3" customFormat="1" ht="15" x14ac:dyDescent="0.2">
      <c r="B16" s="4" t="s">
        <v>7</v>
      </c>
      <c r="C16" s="4" t="s">
        <v>9</v>
      </c>
      <c r="D16" s="4" t="s">
        <v>48</v>
      </c>
      <c r="E16" s="4"/>
    </row>
    <row r="17" spans="2:5" s="3" customFormat="1" ht="15" x14ac:dyDescent="0.2">
      <c r="B17" s="4" t="s">
        <v>8</v>
      </c>
      <c r="C17" s="4" t="s">
        <v>9</v>
      </c>
      <c r="D17" s="4" t="s">
        <v>48</v>
      </c>
      <c r="E17" s="8"/>
    </row>
    <row r="18" spans="2:5" s="3" customFormat="1" ht="45" x14ac:dyDescent="0.2">
      <c r="B18" s="4" t="s">
        <v>60</v>
      </c>
      <c r="C18" s="4" t="s">
        <v>9</v>
      </c>
      <c r="D18" s="7" t="s">
        <v>49</v>
      </c>
      <c r="E18" s="8"/>
    </row>
    <row r="19" spans="2:5" ht="15.75" x14ac:dyDescent="0.25">
      <c r="B19" s="45" t="s">
        <v>196</v>
      </c>
      <c r="C19" s="45" t="s">
        <v>9</v>
      </c>
      <c r="D19" s="46"/>
      <c r="E19" s="45"/>
    </row>
    <row r="20" spans="2:5" ht="15" x14ac:dyDescent="0.2">
      <c r="B20" s="7" t="s">
        <v>197</v>
      </c>
      <c r="C20" s="7" t="s">
        <v>9</v>
      </c>
      <c r="D20" s="7"/>
      <c r="E20" s="9"/>
    </row>
    <row r="21" spans="2:5" ht="15.75" x14ac:dyDescent="0.25">
      <c r="B21" s="45" t="s">
        <v>199</v>
      </c>
      <c r="C21" s="45" t="s">
        <v>9</v>
      </c>
      <c r="D21" s="45"/>
      <c r="E21" s="45"/>
    </row>
    <row r="22" spans="2:5" s="3" customFormat="1" ht="15" x14ac:dyDescent="0.2">
      <c r="B22" s="4" t="s">
        <v>198</v>
      </c>
      <c r="C22" s="4" t="s">
        <v>9</v>
      </c>
      <c r="D22" s="4"/>
      <c r="E22" s="8"/>
    </row>
    <row r="23" spans="2:5" ht="15.75" x14ac:dyDescent="0.25">
      <c r="B23" s="45" t="s">
        <v>195</v>
      </c>
      <c r="C23" s="45" t="s">
        <v>9</v>
      </c>
      <c r="D23" s="46"/>
      <c r="E23" s="45"/>
    </row>
    <row r="24" spans="2:5" ht="45" x14ac:dyDescent="0.2">
      <c r="B24" s="4" t="s">
        <v>44</v>
      </c>
      <c r="C24" s="4" t="s">
        <v>9</v>
      </c>
      <c r="D24" s="4" t="s">
        <v>49</v>
      </c>
      <c r="E24" s="9"/>
    </row>
    <row r="25" spans="2:5" ht="90" x14ac:dyDescent="0.2">
      <c r="B25" s="7" t="s">
        <v>47</v>
      </c>
      <c r="C25" s="7" t="s">
        <v>9</v>
      </c>
      <c r="D25" s="7" t="s">
        <v>49</v>
      </c>
      <c r="E25" s="9"/>
    </row>
    <row r="26" spans="2:5" ht="120" x14ac:dyDescent="0.2">
      <c r="B26" s="4" t="s">
        <v>45</v>
      </c>
      <c r="C26" s="4" t="s">
        <v>9</v>
      </c>
      <c r="D26" s="4" t="s">
        <v>49</v>
      </c>
      <c r="E26" s="9"/>
    </row>
    <row r="27" spans="2:5" ht="45" x14ac:dyDescent="0.2">
      <c r="B27" s="4" t="s">
        <v>40</v>
      </c>
      <c r="C27" s="4" t="s">
        <v>9</v>
      </c>
      <c r="D27" s="4" t="s">
        <v>49</v>
      </c>
      <c r="E27" s="9"/>
    </row>
    <row r="28" spans="2:5" ht="45" x14ac:dyDescent="0.2">
      <c r="B28" s="4" t="s">
        <v>39</v>
      </c>
      <c r="C28" s="4" t="s">
        <v>9</v>
      </c>
      <c r="D28" s="4" t="s">
        <v>49</v>
      </c>
      <c r="E28" s="9"/>
    </row>
    <row r="29" spans="2:5" ht="60" x14ac:dyDescent="0.2">
      <c r="B29" s="4" t="s">
        <v>56</v>
      </c>
      <c r="C29" s="4" t="s">
        <v>9</v>
      </c>
      <c r="D29" s="4" t="s">
        <v>49</v>
      </c>
      <c r="E29" s="9"/>
    </row>
    <row r="30" spans="2:5" ht="15" x14ac:dyDescent="0.2">
      <c r="B30" s="4" t="s">
        <v>57</v>
      </c>
      <c r="C30" s="4" t="s">
        <v>9</v>
      </c>
      <c r="D30" s="4" t="s">
        <v>49</v>
      </c>
      <c r="E30" s="9"/>
    </row>
    <row r="31" spans="2:5" ht="15" x14ac:dyDescent="0.2">
      <c r="B31" s="7" t="s">
        <v>58</v>
      </c>
      <c r="C31" s="7" t="s">
        <v>9</v>
      </c>
      <c r="D31" s="7" t="s">
        <v>49</v>
      </c>
      <c r="E31" s="9"/>
    </row>
    <row r="32" spans="2:5" ht="30" x14ac:dyDescent="0.2">
      <c r="B32" s="4" t="s">
        <v>59</v>
      </c>
      <c r="C32" s="4" t="s">
        <v>9</v>
      </c>
      <c r="D32" s="4" t="s">
        <v>48</v>
      </c>
      <c r="E32" s="9"/>
    </row>
    <row r="33" spans="2:5" ht="15" x14ac:dyDescent="0.2">
      <c r="B33" s="4" t="s">
        <v>64</v>
      </c>
      <c r="C33" s="4" t="s">
        <v>9</v>
      </c>
      <c r="D33" s="4" t="s">
        <v>48</v>
      </c>
      <c r="E33" s="9"/>
    </row>
    <row r="34" spans="2:5" ht="30" x14ac:dyDescent="0.2">
      <c r="B34" s="4" t="s">
        <v>38</v>
      </c>
      <c r="C34" s="4" t="s">
        <v>9</v>
      </c>
      <c r="D34" s="4" t="s">
        <v>48</v>
      </c>
      <c r="E34" s="9"/>
    </row>
    <row r="35" spans="2:5" ht="30" x14ac:dyDescent="0.2">
      <c r="B35" s="4" t="s">
        <v>41</v>
      </c>
      <c r="C35" s="4" t="s">
        <v>9</v>
      </c>
      <c r="D35" s="4" t="s">
        <v>48</v>
      </c>
      <c r="E35" s="9"/>
    </row>
    <row r="36" spans="2:5" ht="15" x14ac:dyDescent="0.2">
      <c r="B36" s="4" t="s">
        <v>52</v>
      </c>
      <c r="C36" s="4"/>
      <c r="D36" s="4" t="s">
        <v>48</v>
      </c>
      <c r="E36" s="9"/>
    </row>
    <row r="37" spans="2:5" ht="15" x14ac:dyDescent="0.2">
      <c r="B37" s="7" t="s">
        <v>53</v>
      </c>
      <c r="C37" s="7"/>
      <c r="D37" s="7" t="s">
        <v>48</v>
      </c>
      <c r="E37" s="9"/>
    </row>
    <row r="38" spans="2:5" ht="15" x14ac:dyDescent="0.2">
      <c r="B38" s="4" t="s">
        <v>54</v>
      </c>
      <c r="C38" s="4"/>
      <c r="D38" s="4" t="s">
        <v>48</v>
      </c>
      <c r="E38" s="9"/>
    </row>
    <row r="39" spans="2:5" ht="30" x14ac:dyDescent="0.2">
      <c r="B39" s="4" t="s">
        <v>55</v>
      </c>
      <c r="C39" s="4" t="s">
        <v>9</v>
      </c>
      <c r="D39" s="4" t="s">
        <v>48</v>
      </c>
      <c r="E39" s="9"/>
    </row>
    <row r="40" spans="2:5" ht="30" x14ac:dyDescent="0.2">
      <c r="B40" s="4" t="s">
        <v>43</v>
      </c>
      <c r="C40" s="4" t="s">
        <v>9</v>
      </c>
      <c r="D40" s="4" t="s">
        <v>50</v>
      </c>
      <c r="E40" s="9"/>
    </row>
    <row r="41" spans="2:5" ht="45" x14ac:dyDescent="0.2">
      <c r="B41" s="4" t="s">
        <v>42</v>
      </c>
      <c r="C41" s="4" t="s">
        <v>9</v>
      </c>
      <c r="D41" s="4" t="s">
        <v>50</v>
      </c>
      <c r="E41" s="9"/>
    </row>
    <row r="42" spans="2:5" s="3" customFormat="1" ht="30" x14ac:dyDescent="0.2">
      <c r="B42" s="4" t="s">
        <v>10</v>
      </c>
      <c r="C42" s="4" t="s">
        <v>9</v>
      </c>
      <c r="D42" s="4" t="s">
        <v>50</v>
      </c>
      <c r="E42" s="8"/>
    </row>
    <row r="43" spans="2:5" ht="30" x14ac:dyDescent="0.2">
      <c r="B43" s="7" t="s">
        <v>65</v>
      </c>
      <c r="C43" s="7" t="s">
        <v>9</v>
      </c>
      <c r="D43" s="7" t="s">
        <v>50</v>
      </c>
      <c r="E43" s="9"/>
    </row>
    <row r="44" spans="2:5" ht="15.75" x14ac:dyDescent="0.25">
      <c r="B44" s="45" t="s">
        <v>200</v>
      </c>
      <c r="C44" s="45" t="s">
        <v>9</v>
      </c>
      <c r="D44" s="45"/>
      <c r="E44" s="45"/>
    </row>
    <row r="45" spans="2:5" s="3" customFormat="1" ht="15" x14ac:dyDescent="0.2">
      <c r="B45" s="4" t="s">
        <v>77</v>
      </c>
      <c r="C45" s="4" t="s">
        <v>9</v>
      </c>
      <c r="D45" s="4"/>
      <c r="E45" s="8"/>
    </row>
    <row r="46" spans="2:5" s="3" customFormat="1" ht="15" x14ac:dyDescent="0.2">
      <c r="B46" s="4" t="s">
        <v>78</v>
      </c>
      <c r="C46" s="4" t="s">
        <v>9</v>
      </c>
      <c r="D46" s="4"/>
      <c r="E46" s="8"/>
    </row>
    <row r="47" spans="2:5" s="3" customFormat="1" ht="45" x14ac:dyDescent="0.2">
      <c r="B47" s="4" t="s">
        <v>76</v>
      </c>
      <c r="C47" s="7" t="s">
        <v>9</v>
      </c>
      <c r="D47" s="4"/>
      <c r="E47" s="8"/>
    </row>
    <row r="48" spans="2:5" ht="30" x14ac:dyDescent="0.2">
      <c r="B48" s="7" t="s">
        <v>82</v>
      </c>
      <c r="C48" s="7" t="s">
        <v>9</v>
      </c>
      <c r="D48" s="4"/>
      <c r="E48" s="9"/>
    </row>
    <row r="49" spans="1:5" ht="60" x14ac:dyDescent="0.2">
      <c r="B49" s="7" t="s">
        <v>84</v>
      </c>
      <c r="C49" s="7" t="s">
        <v>9</v>
      </c>
      <c r="D49" s="4"/>
      <c r="E49" s="9"/>
    </row>
    <row r="50" spans="1:5" ht="30" x14ac:dyDescent="0.2">
      <c r="B50" s="7" t="s">
        <v>83</v>
      </c>
      <c r="C50" s="7" t="s">
        <v>9</v>
      </c>
      <c r="D50" s="4"/>
      <c r="E50" s="9"/>
    </row>
    <row r="51" spans="1:5" ht="60" x14ac:dyDescent="0.2">
      <c r="B51" s="7" t="s">
        <v>85</v>
      </c>
      <c r="C51" s="7" t="s">
        <v>9</v>
      </c>
      <c r="D51" s="4"/>
      <c r="E51" s="9"/>
    </row>
    <row r="52" spans="1:5" s="3" customFormat="1" ht="75" x14ac:dyDescent="0.2">
      <c r="B52" s="4" t="s">
        <v>70</v>
      </c>
      <c r="C52" s="4" t="s">
        <v>9</v>
      </c>
      <c r="D52" s="4"/>
      <c r="E52" s="8"/>
    </row>
    <row r="53" spans="1:5" ht="60" x14ac:dyDescent="0.2">
      <c r="B53" s="7" t="s">
        <v>86</v>
      </c>
      <c r="C53" s="7" t="s">
        <v>9</v>
      </c>
      <c r="D53" s="4"/>
      <c r="E53" s="9"/>
    </row>
    <row r="54" spans="1:5" ht="45" x14ac:dyDescent="0.2">
      <c r="B54" s="7" t="s">
        <v>71</v>
      </c>
      <c r="C54" s="7" t="s">
        <v>9</v>
      </c>
      <c r="D54" s="4"/>
      <c r="E54" s="9"/>
    </row>
    <row r="55" spans="1:5" ht="30" x14ac:dyDescent="0.2">
      <c r="B55" s="7" t="s">
        <v>75</v>
      </c>
      <c r="C55" s="7" t="s">
        <v>9</v>
      </c>
      <c r="D55" s="4"/>
      <c r="E55" s="9"/>
    </row>
    <row r="56" spans="1:5" ht="30" x14ac:dyDescent="0.2">
      <c r="B56" s="7" t="s">
        <v>74</v>
      </c>
      <c r="C56" s="7" t="s">
        <v>9</v>
      </c>
      <c r="D56" s="4"/>
      <c r="E56" s="9"/>
    </row>
    <row r="57" spans="1:5" ht="30" x14ac:dyDescent="0.2">
      <c r="B57" s="7" t="s">
        <v>73</v>
      </c>
      <c r="C57" s="7" t="s">
        <v>9</v>
      </c>
      <c r="D57" s="4"/>
      <c r="E57" s="9"/>
    </row>
    <row r="58" spans="1:5" ht="30" x14ac:dyDescent="0.2">
      <c r="B58" s="7" t="s">
        <v>72</v>
      </c>
      <c r="C58" s="7" t="s">
        <v>9</v>
      </c>
      <c r="D58" s="4"/>
      <c r="E58" s="9"/>
    </row>
    <row r="59" spans="1:5" ht="30" x14ac:dyDescent="0.2">
      <c r="B59" s="7" t="s">
        <v>87</v>
      </c>
      <c r="C59" s="7" t="s">
        <v>9</v>
      </c>
      <c r="D59" s="4"/>
      <c r="E59" s="9"/>
    </row>
    <row r="60" spans="1:5" s="3" customFormat="1" ht="45" x14ac:dyDescent="0.2">
      <c r="B60" s="4" t="s">
        <v>69</v>
      </c>
      <c r="C60" s="4" t="s">
        <v>9</v>
      </c>
      <c r="D60" s="4"/>
      <c r="E60" s="8"/>
    </row>
    <row r="61" spans="1:5" s="3" customFormat="1" ht="30" x14ac:dyDescent="0.2">
      <c r="A61" s="6"/>
      <c r="B61" s="4" t="s">
        <v>67</v>
      </c>
      <c r="C61" s="4" t="s">
        <v>9</v>
      </c>
      <c r="D61" s="4"/>
      <c r="E61" s="8"/>
    </row>
    <row r="62" spans="1:5" ht="45" x14ac:dyDescent="0.2">
      <c r="B62" s="7" t="s">
        <v>68</v>
      </c>
      <c r="C62" s="7" t="s">
        <v>9</v>
      </c>
      <c r="D62" s="4"/>
      <c r="E62" s="9"/>
    </row>
    <row r="63" spans="1:5" s="3" customFormat="1" ht="45" x14ac:dyDescent="0.2">
      <c r="B63" s="4" t="s">
        <v>81</v>
      </c>
      <c r="C63" s="4" t="s">
        <v>9</v>
      </c>
      <c r="D63" s="4"/>
      <c r="E63" s="8"/>
    </row>
    <row r="64" spans="1:5" s="3" customFormat="1" ht="45" x14ac:dyDescent="0.2">
      <c r="B64" s="4" t="s">
        <v>66</v>
      </c>
      <c r="C64" s="4" t="s">
        <v>9</v>
      </c>
      <c r="D64" s="4"/>
      <c r="E64" s="8"/>
    </row>
    <row r="65" spans="2:5" s="3" customFormat="1" ht="30" x14ac:dyDescent="0.2">
      <c r="B65" s="4" t="s">
        <v>80</v>
      </c>
      <c r="C65" s="4" t="s">
        <v>9</v>
      </c>
      <c r="D65" s="4"/>
      <c r="E65" s="8"/>
    </row>
    <row r="66" spans="2:5" s="3" customFormat="1" ht="15" x14ac:dyDescent="0.2">
      <c r="B66" s="23" t="s">
        <v>79</v>
      </c>
      <c r="C66" s="4" t="s">
        <v>9</v>
      </c>
      <c r="D66" s="4"/>
      <c r="E66" s="8"/>
    </row>
    <row r="67" spans="2:5" s="3" customFormat="1" ht="15" x14ac:dyDescent="0.2">
      <c r="B67" s="23" t="s">
        <v>90</v>
      </c>
      <c r="C67" s="4" t="s">
        <v>9</v>
      </c>
      <c r="D67" s="4"/>
      <c r="E67" s="8"/>
    </row>
    <row r="68" spans="2:5" s="3" customFormat="1" ht="15" x14ac:dyDescent="0.2">
      <c r="B68" s="23" t="s">
        <v>156</v>
      </c>
      <c r="C68" s="4" t="s">
        <v>9</v>
      </c>
      <c r="D68" s="4"/>
      <c r="E68" s="8"/>
    </row>
    <row r="69" spans="2:5" s="3" customFormat="1" ht="30" x14ac:dyDescent="0.2">
      <c r="B69" s="23" t="s">
        <v>157</v>
      </c>
      <c r="C69" s="4" t="s">
        <v>9</v>
      </c>
      <c r="D69" s="4"/>
      <c r="E69" s="8"/>
    </row>
    <row r="70" spans="2:5" s="3" customFormat="1" ht="15" x14ac:dyDescent="0.2">
      <c r="B70" s="23" t="s">
        <v>91</v>
      </c>
      <c r="C70" s="4" t="s">
        <v>9</v>
      </c>
      <c r="D70" s="4"/>
      <c r="E70" s="8"/>
    </row>
    <row r="71" spans="2:5" s="3" customFormat="1" ht="15" x14ac:dyDescent="0.2">
      <c r="B71" s="23" t="s">
        <v>92</v>
      </c>
      <c r="C71" s="4" t="s">
        <v>9</v>
      </c>
      <c r="D71" s="4"/>
      <c r="E71" s="8"/>
    </row>
    <row r="72" spans="2:5" s="3" customFormat="1" ht="15" x14ac:dyDescent="0.2">
      <c r="B72" s="23" t="s">
        <v>93</v>
      </c>
      <c r="C72" s="4" t="s">
        <v>9</v>
      </c>
      <c r="D72" s="4"/>
      <c r="E72" s="8"/>
    </row>
    <row r="73" spans="2:5" s="3" customFormat="1" ht="15" x14ac:dyDescent="0.2">
      <c r="B73" s="23" t="s">
        <v>321</v>
      </c>
      <c r="C73" s="4" t="s">
        <v>9</v>
      </c>
      <c r="D73" s="4"/>
      <c r="E73" s="8"/>
    </row>
    <row r="74" spans="2:5" s="3" customFormat="1" ht="90" x14ac:dyDescent="0.2">
      <c r="B74" s="23" t="s">
        <v>201</v>
      </c>
      <c r="C74" s="4" t="s">
        <v>9</v>
      </c>
      <c r="D74" s="4"/>
      <c r="E74" s="8"/>
    </row>
    <row r="75" spans="2:5" s="3" customFormat="1" ht="15" x14ac:dyDescent="0.2">
      <c r="B75" s="23" t="s">
        <v>310</v>
      </c>
      <c r="C75" s="4" t="s">
        <v>9</v>
      </c>
      <c r="D75" s="4"/>
      <c r="E75" s="8"/>
    </row>
    <row r="76" spans="2:5" ht="30" x14ac:dyDescent="0.2">
      <c r="B76" s="24" t="s">
        <v>88</v>
      </c>
      <c r="C76" s="7"/>
      <c r="D76" s="7"/>
      <c r="E76" s="9"/>
    </row>
    <row r="77" spans="2:5" ht="15.75" x14ac:dyDescent="0.25">
      <c r="B77" s="45" t="s">
        <v>11</v>
      </c>
      <c r="C77" s="45" t="s">
        <v>9</v>
      </c>
      <c r="D77" s="45"/>
      <c r="E77" s="45"/>
    </row>
    <row r="78" spans="2:5" ht="15" x14ac:dyDescent="0.2">
      <c r="B78" s="7" t="s">
        <v>12</v>
      </c>
      <c r="C78" s="4" t="s">
        <v>9</v>
      </c>
      <c r="D78" s="4"/>
      <c r="E78" s="9"/>
    </row>
    <row r="79" spans="2:5" ht="15" x14ac:dyDescent="0.2">
      <c r="B79" s="7" t="s">
        <v>13</v>
      </c>
      <c r="C79" s="10" t="s">
        <v>9</v>
      </c>
      <c r="D79" s="4"/>
      <c r="E79" s="9"/>
    </row>
    <row r="80" spans="2:5" ht="15.75" x14ac:dyDescent="0.25">
      <c r="B80" s="45" t="s">
        <v>14</v>
      </c>
      <c r="C80" s="45" t="s">
        <v>9</v>
      </c>
      <c r="D80" s="45"/>
      <c r="E80" s="45"/>
    </row>
    <row r="81" spans="2:5" ht="15" x14ac:dyDescent="0.2">
      <c r="B81" s="7" t="s">
        <v>15</v>
      </c>
      <c r="C81" s="7" t="s">
        <v>9</v>
      </c>
      <c r="D81" s="4"/>
      <c r="E81" s="9"/>
    </row>
    <row r="82" spans="2:5" ht="15" x14ac:dyDescent="0.2">
      <c r="B82" s="7" t="s">
        <v>16</v>
      </c>
      <c r="C82" s="7" t="s">
        <v>9</v>
      </c>
      <c r="D82" s="4"/>
      <c r="E82" s="9"/>
    </row>
    <row r="83" spans="2:5" s="3" customFormat="1" ht="30" x14ac:dyDescent="0.2">
      <c r="B83" s="4" t="s">
        <v>22</v>
      </c>
      <c r="C83" s="4" t="s">
        <v>9</v>
      </c>
      <c r="D83" s="4"/>
      <c r="E83" s="8"/>
    </row>
    <row r="84" spans="2:5" s="11" customFormat="1" ht="15" x14ac:dyDescent="0.2">
      <c r="B84" s="7" t="s">
        <v>17</v>
      </c>
      <c r="C84" s="7" t="s">
        <v>9</v>
      </c>
      <c r="D84" s="4"/>
      <c r="E84" s="9"/>
    </row>
    <row r="85" spans="2:5" ht="18" x14ac:dyDescent="0.25">
      <c r="B85" s="2"/>
    </row>
    <row r="86" spans="2:5" ht="18" x14ac:dyDescent="0.25">
      <c r="B86" s="2"/>
    </row>
  </sheetData>
  <printOptions horizontalCentered="1"/>
  <pageMargins left="0.28000000000000003" right="0.25" top="0.1" bottom="0.5" header="7.0000000000000007E-2" footer="0.2"/>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showGridLines="0" topLeftCell="A4" workbookViewId="0">
      <selection activeCell="D11" sqref="D11"/>
    </sheetView>
  </sheetViews>
  <sheetFormatPr defaultRowHeight="11.25" x14ac:dyDescent="0.2"/>
  <cols>
    <col min="1" max="1" width="3.28515625" style="66" customWidth="1"/>
    <col min="2" max="2" width="51.42578125" style="67" customWidth="1"/>
    <col min="3" max="3" width="18.5703125" style="67" customWidth="1"/>
    <col min="4" max="4" width="9.5703125" style="67" bestFit="1" customWidth="1"/>
    <col min="5" max="6" width="7.85546875" style="67" customWidth="1"/>
    <col min="7" max="7" width="70.5703125" style="67" customWidth="1"/>
    <col min="8" max="16384" width="9.140625" style="67"/>
  </cols>
  <sheetData>
    <row r="1" spans="1:7" ht="70.5" customHeight="1" x14ac:dyDescent="0.2"/>
    <row r="2" spans="1:7" s="26" customFormat="1" ht="409.5" customHeight="1" x14ac:dyDescent="0.2">
      <c r="A2" s="25"/>
      <c r="B2" s="139" t="s">
        <v>280</v>
      </c>
      <c r="C2" s="140"/>
      <c r="D2" s="140"/>
      <c r="E2" s="140"/>
      <c r="F2" s="140"/>
      <c r="G2" s="141"/>
    </row>
    <row r="3" spans="1:7" s="63" customFormat="1" ht="35.25" customHeight="1" x14ac:dyDescent="0.2">
      <c r="A3" s="62"/>
      <c r="B3" s="124" t="s">
        <v>257</v>
      </c>
      <c r="C3" s="125"/>
      <c r="D3" s="125"/>
      <c r="E3" s="126">
        <f>D17+E25+F49</f>
        <v>14921280</v>
      </c>
      <c r="F3" s="127"/>
      <c r="G3" s="128"/>
    </row>
    <row r="4" spans="1:7" s="63" customFormat="1" ht="11.1" customHeight="1" x14ac:dyDescent="0.2">
      <c r="B4" s="64" t="s">
        <v>258</v>
      </c>
      <c r="C4" s="64"/>
      <c r="D4" s="64"/>
      <c r="E4" s="106"/>
      <c r="F4" s="65"/>
      <c r="G4" s="107"/>
    </row>
    <row r="5" spans="1:7" x14ac:dyDescent="0.2">
      <c r="B5" s="129" t="s">
        <v>259</v>
      </c>
      <c r="C5" s="129"/>
      <c r="D5" s="129"/>
      <c r="E5" s="129"/>
      <c r="F5" s="129"/>
      <c r="G5" s="129"/>
    </row>
    <row r="6" spans="1:7" ht="22.5" x14ac:dyDescent="0.2">
      <c r="B6" s="68" t="s">
        <v>30</v>
      </c>
      <c r="C6" s="69" t="s">
        <v>95</v>
      </c>
      <c r="D6" s="70" t="s">
        <v>96</v>
      </c>
      <c r="E6" s="130" t="s">
        <v>97</v>
      </c>
      <c r="F6" s="130"/>
      <c r="G6" s="130"/>
    </row>
    <row r="7" spans="1:7" ht="24" customHeight="1" x14ac:dyDescent="0.2">
      <c r="B7" s="71" t="s">
        <v>260</v>
      </c>
      <c r="C7" s="72" t="s">
        <v>98</v>
      </c>
      <c r="D7" s="73">
        <v>500</v>
      </c>
      <c r="E7" s="121" t="s">
        <v>99</v>
      </c>
      <c r="F7" s="122"/>
      <c r="G7" s="123"/>
    </row>
    <row r="8" spans="1:7" ht="24.75" customHeight="1" x14ac:dyDescent="0.2">
      <c r="B8" s="71" t="s">
        <v>260</v>
      </c>
      <c r="C8" s="72" t="s">
        <v>261</v>
      </c>
      <c r="D8" s="73">
        <v>6</v>
      </c>
      <c r="E8" s="131" t="s">
        <v>100</v>
      </c>
      <c r="F8" s="131"/>
      <c r="G8" s="131"/>
    </row>
    <row r="9" spans="1:7" ht="22.5" x14ac:dyDescent="0.2">
      <c r="B9" s="71" t="s">
        <v>260</v>
      </c>
      <c r="C9" s="72" t="s">
        <v>101</v>
      </c>
      <c r="D9" s="73">
        <v>8</v>
      </c>
      <c r="E9" s="131" t="s">
        <v>102</v>
      </c>
      <c r="F9" s="131"/>
      <c r="G9" s="131"/>
    </row>
    <row r="10" spans="1:7" ht="22.5" x14ac:dyDescent="0.2">
      <c r="B10" s="71" t="s">
        <v>260</v>
      </c>
      <c r="C10" s="72" t="s">
        <v>262</v>
      </c>
      <c r="D10" s="73">
        <v>1</v>
      </c>
      <c r="E10" s="131" t="s">
        <v>103</v>
      </c>
      <c r="F10" s="131"/>
      <c r="G10" s="131"/>
    </row>
    <row r="11" spans="1:7" ht="39" customHeight="1" x14ac:dyDescent="0.2">
      <c r="B11" s="71" t="s">
        <v>260</v>
      </c>
      <c r="C11" s="72" t="s">
        <v>387</v>
      </c>
      <c r="D11" s="73">
        <f>D9/2*3600*D7</f>
        <v>7200000</v>
      </c>
      <c r="E11" s="132" t="s">
        <v>388</v>
      </c>
      <c r="F11" s="133"/>
      <c r="G11" s="134"/>
    </row>
    <row r="12" spans="1:7" s="66" customFormat="1" ht="22.5" x14ac:dyDescent="0.2">
      <c r="B12" s="71" t="s">
        <v>260</v>
      </c>
      <c r="C12" s="72" t="s">
        <v>104</v>
      </c>
      <c r="D12" s="74">
        <f>D7*D8*60*D9</f>
        <v>1440000</v>
      </c>
      <c r="E12" s="131" t="s">
        <v>105</v>
      </c>
      <c r="F12" s="131"/>
      <c r="G12" s="131"/>
    </row>
    <row r="13" spans="1:7" s="66" customFormat="1" ht="22.5" x14ac:dyDescent="0.2">
      <c r="B13" s="71" t="s">
        <v>260</v>
      </c>
      <c r="C13" s="72" t="s">
        <v>106</v>
      </c>
      <c r="D13" s="74">
        <f>D7*D9*D10*60</f>
        <v>240000</v>
      </c>
      <c r="E13" s="131" t="s">
        <v>107</v>
      </c>
      <c r="F13" s="131"/>
      <c r="G13" s="131"/>
    </row>
    <row r="14" spans="1:7" s="66" customFormat="1" ht="32.25" customHeight="1" x14ac:dyDescent="0.2">
      <c r="B14" s="71" t="s">
        <v>260</v>
      </c>
      <c r="C14" s="72" t="s">
        <v>263</v>
      </c>
      <c r="D14" s="74">
        <v>1000000</v>
      </c>
      <c r="E14" s="131" t="s">
        <v>108</v>
      </c>
      <c r="F14" s="131"/>
      <c r="G14" s="131"/>
    </row>
    <row r="15" spans="1:7" s="66" customFormat="1" ht="32.25" customHeight="1" x14ac:dyDescent="0.2">
      <c r="B15" s="71" t="s">
        <v>260</v>
      </c>
      <c r="C15" s="72" t="s">
        <v>264</v>
      </c>
      <c r="D15" s="73">
        <v>1000000</v>
      </c>
      <c r="E15" s="121" t="s">
        <v>109</v>
      </c>
      <c r="F15" s="122"/>
      <c r="G15" s="123"/>
    </row>
    <row r="16" spans="1:7" s="66" customFormat="1" ht="24" customHeight="1" x14ac:dyDescent="0.2">
      <c r="B16" s="71" t="s">
        <v>260</v>
      </c>
      <c r="C16" s="72" t="s">
        <v>265</v>
      </c>
      <c r="D16" s="73">
        <f>D14</f>
        <v>1000000</v>
      </c>
      <c r="E16" s="131" t="s">
        <v>110</v>
      </c>
      <c r="F16" s="131"/>
      <c r="G16" s="131"/>
    </row>
    <row r="17" spans="2:7" x14ac:dyDescent="0.2">
      <c r="B17" s="75"/>
      <c r="C17" s="76" t="s">
        <v>111</v>
      </c>
      <c r="D17" s="77">
        <f>SUM(D11:D16)</f>
        <v>11880000</v>
      </c>
      <c r="E17" s="142"/>
      <c r="F17" s="142"/>
      <c r="G17" s="142"/>
    </row>
    <row r="18" spans="2:7" ht="11.1" customHeight="1" x14ac:dyDescent="0.2"/>
    <row r="19" spans="2:7" x14ac:dyDescent="0.2">
      <c r="B19" s="129" t="s">
        <v>266</v>
      </c>
      <c r="C19" s="129"/>
      <c r="D19" s="129"/>
      <c r="E19" s="129"/>
      <c r="F19" s="129"/>
      <c r="G19" s="129"/>
    </row>
    <row r="20" spans="2:7" s="66" customFormat="1" ht="22.5" x14ac:dyDescent="0.2">
      <c r="B20" s="68" t="s">
        <v>112</v>
      </c>
      <c r="C20" s="69" t="s">
        <v>113</v>
      </c>
      <c r="D20" s="70" t="s">
        <v>114</v>
      </c>
      <c r="E20" s="70" t="s">
        <v>115</v>
      </c>
      <c r="F20" s="143" t="s">
        <v>97</v>
      </c>
      <c r="G20" s="144"/>
    </row>
    <row r="21" spans="2:7" s="66" customFormat="1" ht="20.25" customHeight="1" x14ac:dyDescent="0.2">
      <c r="B21" s="78" t="s">
        <v>267</v>
      </c>
      <c r="C21" s="79">
        <v>100</v>
      </c>
      <c r="D21" s="79">
        <v>300</v>
      </c>
      <c r="E21" s="80">
        <f xml:space="preserve"> C21 * 86400 / D21</f>
        <v>28800</v>
      </c>
      <c r="F21" s="131" t="s">
        <v>268</v>
      </c>
      <c r="G21" s="131"/>
    </row>
    <row r="22" spans="2:7" s="66" customFormat="1" ht="45.75" customHeight="1" x14ac:dyDescent="0.2">
      <c r="B22" s="78" t="s">
        <v>269</v>
      </c>
      <c r="C22" s="79">
        <v>100</v>
      </c>
      <c r="D22" s="79">
        <f>$D$21</f>
        <v>300</v>
      </c>
      <c r="E22" s="80">
        <f xml:space="preserve"> C22 * 86400 / D22</f>
        <v>28800</v>
      </c>
      <c r="F22" s="131" t="s">
        <v>270</v>
      </c>
      <c r="G22" s="131"/>
    </row>
    <row r="23" spans="2:7" s="66" customFormat="1" ht="45.75" customHeight="1" x14ac:dyDescent="0.2">
      <c r="B23" s="78" t="s">
        <v>271</v>
      </c>
      <c r="C23" s="79">
        <v>100</v>
      </c>
      <c r="D23" s="79">
        <v>300</v>
      </c>
      <c r="E23" s="80">
        <f xml:space="preserve"> C23 * 86400 / D23</f>
        <v>28800</v>
      </c>
      <c r="F23" s="131" t="s">
        <v>272</v>
      </c>
      <c r="G23" s="131"/>
    </row>
    <row r="24" spans="2:7" s="66" customFormat="1" ht="26.25" customHeight="1" x14ac:dyDescent="0.2">
      <c r="B24" s="81" t="s">
        <v>273</v>
      </c>
      <c r="C24" s="79">
        <v>100</v>
      </c>
      <c r="D24" s="79">
        <f>$D$21</f>
        <v>300</v>
      </c>
      <c r="E24" s="80">
        <f xml:space="preserve"> C24 * 86400 / D24</f>
        <v>28800</v>
      </c>
      <c r="F24" s="131" t="s">
        <v>274</v>
      </c>
      <c r="G24" s="131"/>
    </row>
    <row r="25" spans="2:7" s="66" customFormat="1" ht="33.950000000000003" customHeight="1" x14ac:dyDescent="0.2">
      <c r="B25" s="78"/>
      <c r="C25" s="78"/>
      <c r="D25" s="82" t="s">
        <v>111</v>
      </c>
      <c r="E25" s="80">
        <f>SUM(E21:E24)</f>
        <v>115200</v>
      </c>
      <c r="F25" s="135"/>
      <c r="G25" s="135"/>
    </row>
    <row r="26" spans="2:7" s="66" customFormat="1" ht="11.1" customHeight="1" x14ac:dyDescent="0.2"/>
    <row r="27" spans="2:7" x14ac:dyDescent="0.2">
      <c r="B27" s="136" t="s">
        <v>275</v>
      </c>
      <c r="C27" s="137"/>
      <c r="D27" s="137"/>
      <c r="E27" s="137"/>
      <c r="F27" s="137"/>
      <c r="G27" s="138"/>
    </row>
    <row r="28" spans="2:7" ht="22.5" x14ac:dyDescent="0.2">
      <c r="B28" s="68" t="s">
        <v>116</v>
      </c>
      <c r="C28" s="68" t="s">
        <v>112</v>
      </c>
      <c r="D28" s="70" t="s">
        <v>113</v>
      </c>
      <c r="E28" s="70" t="s">
        <v>114</v>
      </c>
      <c r="F28" s="70" t="s">
        <v>115</v>
      </c>
      <c r="G28" s="68" t="s">
        <v>97</v>
      </c>
    </row>
    <row r="29" spans="2:7" s="66" customFormat="1" x14ac:dyDescent="0.2">
      <c r="B29" s="78" t="s">
        <v>117</v>
      </c>
      <c r="C29" s="78" t="s">
        <v>118</v>
      </c>
      <c r="D29" s="79">
        <v>10</v>
      </c>
      <c r="E29" s="79">
        <f>$D$21</f>
        <v>300</v>
      </c>
      <c r="F29" s="80">
        <f xml:space="preserve"> D29 * 86400 / E29</f>
        <v>2880</v>
      </c>
      <c r="G29" s="81" t="s">
        <v>119</v>
      </c>
    </row>
    <row r="30" spans="2:7" s="66" customFormat="1" ht="22.5" x14ac:dyDescent="0.2">
      <c r="B30" s="78" t="s">
        <v>120</v>
      </c>
      <c r="C30" s="78" t="s">
        <v>118</v>
      </c>
      <c r="D30" s="79">
        <v>10</v>
      </c>
      <c r="E30" s="79">
        <f t="shared" ref="E30:E47" si="0">$D$21</f>
        <v>300</v>
      </c>
      <c r="F30" s="80">
        <f t="shared" ref="F30:F47" si="1" xml:space="preserve"> D30 * 86400 / E30</f>
        <v>2880</v>
      </c>
      <c r="G30" s="81" t="s">
        <v>121</v>
      </c>
    </row>
    <row r="31" spans="2:7" s="66" customFormat="1" x14ac:dyDescent="0.2">
      <c r="B31" s="78" t="s">
        <v>122</v>
      </c>
      <c r="C31" s="78" t="s">
        <v>118</v>
      </c>
      <c r="D31" s="79">
        <v>10</v>
      </c>
      <c r="E31" s="79">
        <f t="shared" si="0"/>
        <v>300</v>
      </c>
      <c r="F31" s="80">
        <f t="shared" si="1"/>
        <v>2880</v>
      </c>
      <c r="G31" s="81" t="s">
        <v>123</v>
      </c>
    </row>
    <row r="32" spans="2:7" s="66" customFormat="1" x14ac:dyDescent="0.2">
      <c r="B32" s="78" t="s">
        <v>124</v>
      </c>
      <c r="C32" s="78" t="s">
        <v>118</v>
      </c>
      <c r="D32" s="79">
        <v>10</v>
      </c>
      <c r="E32" s="79">
        <f t="shared" si="0"/>
        <v>300</v>
      </c>
      <c r="F32" s="80">
        <f t="shared" si="1"/>
        <v>2880</v>
      </c>
      <c r="G32" s="81" t="s">
        <v>125</v>
      </c>
    </row>
    <row r="33" spans="2:7" s="66" customFormat="1" x14ac:dyDescent="0.2">
      <c r="B33" s="78" t="s">
        <v>126</v>
      </c>
      <c r="C33" s="78" t="s">
        <v>118</v>
      </c>
      <c r="D33" s="79">
        <f t="shared" ref="D33:D34" si="2">$D$29</f>
        <v>10</v>
      </c>
      <c r="E33" s="79">
        <f t="shared" si="0"/>
        <v>300</v>
      </c>
      <c r="F33" s="80">
        <f t="shared" si="1"/>
        <v>2880</v>
      </c>
      <c r="G33" s="81" t="s">
        <v>127</v>
      </c>
    </row>
    <row r="34" spans="2:7" s="66" customFormat="1" x14ac:dyDescent="0.2">
      <c r="B34" s="78" t="s">
        <v>128</v>
      </c>
      <c r="C34" s="78" t="s">
        <v>118</v>
      </c>
      <c r="D34" s="79">
        <f t="shared" si="2"/>
        <v>10</v>
      </c>
      <c r="E34" s="79">
        <f t="shared" si="0"/>
        <v>300</v>
      </c>
      <c r="F34" s="80">
        <f t="shared" si="1"/>
        <v>2880</v>
      </c>
      <c r="G34" s="81" t="s">
        <v>129</v>
      </c>
    </row>
    <row r="35" spans="2:7" s="66" customFormat="1" x14ac:dyDescent="0.2">
      <c r="B35" s="78" t="s">
        <v>131</v>
      </c>
      <c r="C35" s="78" t="s">
        <v>132</v>
      </c>
      <c r="D35" s="79">
        <v>5</v>
      </c>
      <c r="E35" s="79">
        <f t="shared" si="0"/>
        <v>300</v>
      </c>
      <c r="F35" s="80">
        <f t="shared" si="1"/>
        <v>1440</v>
      </c>
      <c r="G35" s="81" t="s">
        <v>133</v>
      </c>
    </row>
    <row r="36" spans="2:7" s="66" customFormat="1" x14ac:dyDescent="0.2">
      <c r="B36" s="81" t="s">
        <v>134</v>
      </c>
      <c r="C36" s="78" t="s">
        <v>132</v>
      </c>
      <c r="D36" s="79">
        <f>$D$35</f>
        <v>5</v>
      </c>
      <c r="E36" s="79">
        <f t="shared" si="0"/>
        <v>300</v>
      </c>
      <c r="F36" s="80">
        <f t="shared" si="1"/>
        <v>1440</v>
      </c>
      <c r="G36" s="81" t="s">
        <v>135</v>
      </c>
    </row>
    <row r="37" spans="2:7" s="66" customFormat="1" x14ac:dyDescent="0.2">
      <c r="B37" s="78" t="s">
        <v>136</v>
      </c>
      <c r="C37" s="78" t="s">
        <v>132</v>
      </c>
      <c r="D37" s="79">
        <f>$D$35</f>
        <v>5</v>
      </c>
      <c r="E37" s="79">
        <f t="shared" si="0"/>
        <v>300</v>
      </c>
      <c r="F37" s="80">
        <f t="shared" si="1"/>
        <v>1440</v>
      </c>
      <c r="G37" s="81" t="s">
        <v>137</v>
      </c>
    </row>
    <row r="38" spans="2:7" s="66" customFormat="1" x14ac:dyDescent="0.2">
      <c r="B38" s="78" t="s">
        <v>138</v>
      </c>
      <c r="C38" s="78" t="s">
        <v>132</v>
      </c>
      <c r="D38" s="79">
        <f>$D$35</f>
        <v>5</v>
      </c>
      <c r="E38" s="79">
        <f t="shared" si="0"/>
        <v>300</v>
      </c>
      <c r="F38" s="80">
        <f t="shared" si="1"/>
        <v>1440</v>
      </c>
      <c r="G38" s="81" t="s">
        <v>139</v>
      </c>
    </row>
    <row r="39" spans="2:7" s="66" customFormat="1" x14ac:dyDescent="0.2">
      <c r="B39" s="78" t="s">
        <v>140</v>
      </c>
      <c r="C39" s="78" t="s">
        <v>132</v>
      </c>
      <c r="D39" s="79">
        <f>$D$35</f>
        <v>5</v>
      </c>
      <c r="E39" s="79">
        <f t="shared" si="0"/>
        <v>300</v>
      </c>
      <c r="F39" s="80">
        <f t="shared" si="1"/>
        <v>1440</v>
      </c>
      <c r="G39" s="81" t="s">
        <v>141</v>
      </c>
    </row>
    <row r="40" spans="2:7" s="66" customFormat="1" x14ac:dyDescent="0.2">
      <c r="B40" s="78" t="s">
        <v>142</v>
      </c>
      <c r="C40" s="78" t="s">
        <v>132</v>
      </c>
      <c r="D40" s="79">
        <f>$D$35</f>
        <v>5</v>
      </c>
      <c r="E40" s="79">
        <f t="shared" si="0"/>
        <v>300</v>
      </c>
      <c r="F40" s="80">
        <f t="shared" si="1"/>
        <v>1440</v>
      </c>
      <c r="G40" s="81" t="s">
        <v>143</v>
      </c>
    </row>
    <row r="41" spans="2:7" s="66" customFormat="1" x14ac:dyDescent="0.2">
      <c r="B41" s="78" t="s">
        <v>117</v>
      </c>
      <c r="C41" s="78" t="s">
        <v>144</v>
      </c>
      <c r="D41" s="79">
        <f>$D$29</f>
        <v>10</v>
      </c>
      <c r="E41" s="79">
        <f t="shared" si="0"/>
        <v>300</v>
      </c>
      <c r="F41" s="80">
        <f t="shared" si="1"/>
        <v>2880</v>
      </c>
      <c r="G41" s="81" t="s">
        <v>145</v>
      </c>
    </row>
    <row r="42" spans="2:7" s="66" customFormat="1" x14ac:dyDescent="0.2">
      <c r="B42" s="78" t="s">
        <v>146</v>
      </c>
      <c r="C42" s="78" t="s">
        <v>144</v>
      </c>
      <c r="D42" s="79">
        <f>$D$41</f>
        <v>10</v>
      </c>
      <c r="E42" s="79">
        <f t="shared" si="0"/>
        <v>300</v>
      </c>
      <c r="F42" s="80">
        <f t="shared" si="1"/>
        <v>2880</v>
      </c>
      <c r="G42" s="81" t="s">
        <v>147</v>
      </c>
    </row>
    <row r="43" spans="2:7" s="66" customFormat="1" x14ac:dyDescent="0.2">
      <c r="B43" s="78" t="s">
        <v>148</v>
      </c>
      <c r="C43" s="78" t="s">
        <v>149</v>
      </c>
      <c r="D43" s="79">
        <v>10</v>
      </c>
      <c r="E43" s="79">
        <f t="shared" si="0"/>
        <v>300</v>
      </c>
      <c r="F43" s="80">
        <f t="shared" si="1"/>
        <v>2880</v>
      </c>
      <c r="G43" s="81" t="s">
        <v>150</v>
      </c>
    </row>
    <row r="44" spans="2:7" s="66" customFormat="1" ht="23.25" customHeight="1" x14ac:dyDescent="0.2">
      <c r="B44" s="78" t="s">
        <v>151</v>
      </c>
      <c r="C44" s="78" t="s">
        <v>149</v>
      </c>
      <c r="D44" s="79">
        <v>10</v>
      </c>
      <c r="E44" s="79">
        <f t="shared" si="0"/>
        <v>300</v>
      </c>
      <c r="F44" s="80">
        <f t="shared" si="1"/>
        <v>2880</v>
      </c>
      <c r="G44" s="81" t="s">
        <v>152</v>
      </c>
    </row>
    <row r="45" spans="2:7" s="66" customFormat="1" ht="22.5" customHeight="1" x14ac:dyDescent="0.2">
      <c r="B45" s="78" t="s">
        <v>153</v>
      </c>
      <c r="C45" s="78" t="s">
        <v>149</v>
      </c>
      <c r="D45" s="79">
        <v>10</v>
      </c>
      <c r="E45" s="79">
        <f t="shared" si="0"/>
        <v>300</v>
      </c>
      <c r="F45" s="80">
        <f t="shared" si="1"/>
        <v>2880</v>
      </c>
      <c r="G45" s="81" t="s">
        <v>154</v>
      </c>
    </row>
    <row r="46" spans="2:7" s="66" customFormat="1" x14ac:dyDescent="0.2">
      <c r="B46" s="78" t="s">
        <v>276</v>
      </c>
      <c r="C46" s="78" t="s">
        <v>31</v>
      </c>
      <c r="D46" s="79">
        <f>$D$43</f>
        <v>10</v>
      </c>
      <c r="E46" s="79">
        <f t="shared" si="0"/>
        <v>300</v>
      </c>
      <c r="F46" s="80">
        <f t="shared" si="1"/>
        <v>2880</v>
      </c>
      <c r="G46" s="81" t="s">
        <v>155</v>
      </c>
    </row>
    <row r="47" spans="2:7" s="66" customFormat="1" x14ac:dyDescent="0.2">
      <c r="B47" s="78" t="s">
        <v>130</v>
      </c>
      <c r="C47" s="78" t="s">
        <v>31</v>
      </c>
      <c r="D47" s="79">
        <v>10</v>
      </c>
      <c r="E47" s="79">
        <f t="shared" si="0"/>
        <v>300</v>
      </c>
      <c r="F47" s="80">
        <f t="shared" si="1"/>
        <v>2880</v>
      </c>
      <c r="G47" s="81" t="s">
        <v>277</v>
      </c>
    </row>
    <row r="48" spans="2:7" s="66" customFormat="1" x14ac:dyDescent="0.2">
      <c r="B48" s="78" t="s">
        <v>278</v>
      </c>
      <c r="C48" s="78" t="s">
        <v>31</v>
      </c>
      <c r="D48" s="79">
        <f>D12*2</f>
        <v>2880000</v>
      </c>
      <c r="E48" s="79">
        <v>0</v>
      </c>
      <c r="F48" s="80">
        <f>D48</f>
        <v>2880000</v>
      </c>
      <c r="G48" s="81" t="s">
        <v>279</v>
      </c>
    </row>
    <row r="49" spans="2:7" s="66" customFormat="1" x14ac:dyDescent="0.2">
      <c r="B49" s="78"/>
      <c r="C49" s="78"/>
      <c r="D49" s="78"/>
      <c r="E49" s="82" t="s">
        <v>111</v>
      </c>
      <c r="F49" s="80">
        <f>SUM(F29:F48)</f>
        <v>2926080</v>
      </c>
      <c r="G49" s="81"/>
    </row>
  </sheetData>
  <mergeCells count="24">
    <mergeCell ref="F23:G23"/>
    <mergeCell ref="F24:G24"/>
    <mergeCell ref="F25:G25"/>
    <mergeCell ref="B27:G27"/>
    <mergeCell ref="B2:G2"/>
    <mergeCell ref="E16:G16"/>
    <mergeCell ref="E17:G17"/>
    <mergeCell ref="B19:G19"/>
    <mergeCell ref="F20:G20"/>
    <mergeCell ref="F21:G21"/>
    <mergeCell ref="F22:G22"/>
    <mergeCell ref="E9:G9"/>
    <mergeCell ref="E10:G10"/>
    <mergeCell ref="E12:G12"/>
    <mergeCell ref="E13:G13"/>
    <mergeCell ref="E14:G14"/>
    <mergeCell ref="E15:G15"/>
    <mergeCell ref="B3:D3"/>
    <mergeCell ref="E3:G3"/>
    <mergeCell ref="B5:G5"/>
    <mergeCell ref="E6:G6"/>
    <mergeCell ref="E7:G7"/>
    <mergeCell ref="E8:G8"/>
    <mergeCell ref="E11:G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7177-2DAA-4F47-AAC4-D9F8BA60F4EB}">
  <dimension ref="B5:G28"/>
  <sheetViews>
    <sheetView showGridLines="0" tabSelected="1" workbookViewId="0">
      <selection activeCell="F7" sqref="F7"/>
    </sheetView>
  </sheetViews>
  <sheetFormatPr defaultRowHeight="15" x14ac:dyDescent="0.25"/>
  <cols>
    <col min="1" max="1" width="3.7109375" style="108" customWidth="1"/>
    <col min="2" max="2" width="15.85546875" style="108" customWidth="1"/>
    <col min="3" max="3" width="37.42578125" style="108" bestFit="1" customWidth="1"/>
    <col min="4" max="4" width="16.7109375" style="108" customWidth="1"/>
    <col min="5" max="5" width="25.5703125" style="108" bestFit="1" customWidth="1"/>
    <col min="6" max="6" width="16.7109375" style="108" customWidth="1"/>
    <col min="7" max="16384" width="9.140625" style="108"/>
  </cols>
  <sheetData>
    <row r="5" spans="2:6" ht="15" customHeight="1" x14ac:dyDescent="0.25">
      <c r="B5" s="148" t="s">
        <v>403</v>
      </c>
      <c r="C5" s="149"/>
      <c r="D5" s="149"/>
      <c r="E5" s="149"/>
    </row>
    <row r="6" spans="2:6" ht="15" customHeight="1" x14ac:dyDescent="0.25">
      <c r="B6" s="150" t="s">
        <v>389</v>
      </c>
      <c r="C6" s="109" t="s">
        <v>244</v>
      </c>
      <c r="D6" s="109">
        <v>2048</v>
      </c>
      <c r="E6" s="109" t="s">
        <v>243</v>
      </c>
    </row>
    <row r="7" spans="2:6" x14ac:dyDescent="0.25">
      <c r="B7" s="150"/>
      <c r="C7" s="109" t="s">
        <v>390</v>
      </c>
      <c r="D7" s="110">
        <f>14924280-7200000</f>
        <v>7724280</v>
      </c>
      <c r="E7" s="180" t="s">
        <v>416</v>
      </c>
      <c r="F7" s="180"/>
    </row>
    <row r="8" spans="2:6" x14ac:dyDescent="0.25">
      <c r="B8" s="150"/>
      <c r="C8" s="109" t="s">
        <v>391</v>
      </c>
      <c r="D8" s="109">
        <v>7</v>
      </c>
      <c r="E8" s="109" t="s">
        <v>392</v>
      </c>
    </row>
    <row r="9" spans="2:6" x14ac:dyDescent="0.25">
      <c r="B9" s="150"/>
      <c r="C9" s="109" t="s">
        <v>311</v>
      </c>
      <c r="D9" s="109">
        <v>1</v>
      </c>
      <c r="E9" s="111" t="s">
        <v>404</v>
      </c>
    </row>
    <row r="10" spans="2:6" x14ac:dyDescent="0.25">
      <c r="B10" s="150"/>
      <c r="C10" s="112" t="s">
        <v>393</v>
      </c>
      <c r="D10" s="113">
        <f>(D6*D7*D8*D9)/(1024*1024*1024*1024)</f>
        <v>0.10071314871311188</v>
      </c>
      <c r="E10" s="109" t="s">
        <v>394</v>
      </c>
    </row>
    <row r="11" spans="2:6" x14ac:dyDescent="0.25">
      <c r="B11" s="150" t="s">
        <v>395</v>
      </c>
      <c r="C11" s="109" t="s">
        <v>405</v>
      </c>
      <c r="D11" s="114">
        <f>D24</f>
        <v>6.4</v>
      </c>
      <c r="E11" s="109" t="s">
        <v>396</v>
      </c>
    </row>
    <row r="12" spans="2:6" x14ac:dyDescent="0.25">
      <c r="B12" s="150"/>
      <c r="C12" s="109" t="s">
        <v>397</v>
      </c>
      <c r="D12" s="110">
        <v>1000</v>
      </c>
      <c r="E12" s="109" t="s">
        <v>398</v>
      </c>
    </row>
    <row r="13" spans="2:6" x14ac:dyDescent="0.25">
      <c r="B13" s="150"/>
      <c r="C13" s="109" t="s">
        <v>399</v>
      </c>
      <c r="D13" s="110">
        <f>'[1]2-APM Units-PROD'!D9</f>
        <v>8</v>
      </c>
      <c r="E13" s="109" t="s">
        <v>400</v>
      </c>
    </row>
    <row r="14" spans="2:6" x14ac:dyDescent="0.25">
      <c r="B14" s="150"/>
      <c r="C14" s="109" t="s">
        <v>401</v>
      </c>
      <c r="D14" s="110">
        <v>7</v>
      </c>
      <c r="E14" s="109" t="s">
        <v>392</v>
      </c>
    </row>
    <row r="15" spans="2:6" x14ac:dyDescent="0.25">
      <c r="B15" s="150"/>
      <c r="C15" s="112" t="s">
        <v>393</v>
      </c>
      <c r="D15" s="113">
        <f>(D11*D12*D13*D14)/(1024*1024)</f>
        <v>0.341796875</v>
      </c>
      <c r="E15" s="109" t="s">
        <v>394</v>
      </c>
    </row>
    <row r="16" spans="2:6" x14ac:dyDescent="0.25">
      <c r="B16" s="112"/>
      <c r="C16" s="112" t="s">
        <v>402</v>
      </c>
      <c r="D16" s="115">
        <f>D10+D15</f>
        <v>0.44251002371311188</v>
      </c>
      <c r="E16" s="109" t="s">
        <v>394</v>
      </c>
    </row>
    <row r="18" spans="2:7" x14ac:dyDescent="0.25">
      <c r="B18" s="108" t="s">
        <v>245</v>
      </c>
    </row>
    <row r="21" spans="2:7" ht="15" customHeight="1" x14ac:dyDescent="0.25">
      <c r="B21" s="151" t="s">
        <v>406</v>
      </c>
      <c r="C21" s="152"/>
      <c r="D21" s="155" t="s">
        <v>407</v>
      </c>
      <c r="E21" s="156"/>
      <c r="F21" s="157"/>
    </row>
    <row r="22" spans="2:7" ht="30" x14ac:dyDescent="0.25">
      <c r="B22" s="153"/>
      <c r="C22" s="154"/>
      <c r="D22" s="116" t="s">
        <v>408</v>
      </c>
      <c r="E22" s="116" t="s">
        <v>409</v>
      </c>
      <c r="F22" s="116" t="s">
        <v>410</v>
      </c>
    </row>
    <row r="23" spans="2:7" ht="20.100000000000001" customHeight="1" x14ac:dyDescent="0.25">
      <c r="B23" s="145" t="s">
        <v>411</v>
      </c>
      <c r="C23" s="117" t="s">
        <v>412</v>
      </c>
      <c r="D23" s="118">
        <v>31</v>
      </c>
      <c r="E23" s="118">
        <v>27.5</v>
      </c>
      <c r="F23" s="118">
        <v>26.8</v>
      </c>
      <c r="G23" s="119"/>
    </row>
    <row r="24" spans="2:7" ht="20.100000000000001" customHeight="1" x14ac:dyDescent="0.25">
      <c r="B24" s="146"/>
      <c r="C24" s="117" t="s">
        <v>413</v>
      </c>
      <c r="D24" s="118">
        <v>6.4</v>
      </c>
      <c r="E24" s="118">
        <v>2.9</v>
      </c>
      <c r="F24" s="118">
        <v>2.2000000000000002</v>
      </c>
      <c r="G24" s="119"/>
    </row>
    <row r="25" spans="2:7" ht="20.100000000000001" customHeight="1" x14ac:dyDescent="0.25">
      <c r="B25" s="147"/>
      <c r="C25" s="117" t="s">
        <v>414</v>
      </c>
      <c r="D25" s="118">
        <v>4</v>
      </c>
      <c r="E25" s="118">
        <v>1.2</v>
      </c>
      <c r="F25" s="118">
        <v>0.47</v>
      </c>
    </row>
    <row r="26" spans="2:7" ht="20.100000000000001" customHeight="1" x14ac:dyDescent="0.25">
      <c r="B26" s="145" t="s">
        <v>415</v>
      </c>
      <c r="C26" s="117" t="s">
        <v>412</v>
      </c>
      <c r="D26" s="118">
        <v>10.4</v>
      </c>
      <c r="E26" s="118">
        <v>7.5</v>
      </c>
      <c r="F26" s="118">
        <v>6.9</v>
      </c>
      <c r="G26" s="119"/>
    </row>
    <row r="27" spans="2:7" ht="20.100000000000001" customHeight="1" x14ac:dyDescent="0.25">
      <c r="B27" s="146"/>
      <c r="C27" s="117" t="s">
        <v>413</v>
      </c>
      <c r="D27" s="118">
        <v>8.1999999999999993</v>
      </c>
      <c r="E27" s="118">
        <v>5.3</v>
      </c>
      <c r="F27" s="118">
        <v>4.7</v>
      </c>
      <c r="G27" s="119"/>
    </row>
    <row r="28" spans="2:7" ht="20.100000000000001" customHeight="1" x14ac:dyDescent="0.25">
      <c r="B28" s="147"/>
      <c r="C28" s="117" t="s">
        <v>414</v>
      </c>
      <c r="D28" s="118">
        <v>3.9</v>
      </c>
      <c r="E28" s="118">
        <v>1</v>
      </c>
      <c r="F28" s="118">
        <v>0.39</v>
      </c>
    </row>
  </sheetData>
  <mergeCells count="7">
    <mergeCell ref="B26:B28"/>
    <mergeCell ref="B5:E5"/>
    <mergeCell ref="B6:B10"/>
    <mergeCell ref="B11:B15"/>
    <mergeCell ref="B21:C22"/>
    <mergeCell ref="D21:F21"/>
    <mergeCell ref="B23:B2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0"/>
  <sheetViews>
    <sheetView showGridLines="0" workbookViewId="0">
      <selection activeCell="E7" sqref="E7:E8"/>
    </sheetView>
  </sheetViews>
  <sheetFormatPr defaultRowHeight="12.75" x14ac:dyDescent="0.2"/>
  <cols>
    <col min="1" max="1" width="3.7109375" customWidth="1"/>
    <col min="2" max="2" width="32" customWidth="1"/>
    <col min="3" max="3" width="40.7109375" customWidth="1"/>
    <col min="4" max="4" width="40.5703125" style="3" customWidth="1"/>
    <col min="5" max="5" width="21.85546875" bestFit="1" customWidth="1"/>
    <col min="6" max="6" width="29.140625" customWidth="1"/>
  </cols>
  <sheetData>
    <row r="1" spans="2:6" ht="34.5" customHeight="1" x14ac:dyDescent="0.2"/>
    <row r="2" spans="2:6" ht="29.25" customHeight="1" x14ac:dyDescent="0.2"/>
    <row r="3" spans="2:6" ht="30.75" customHeight="1" thickBot="1" x14ac:dyDescent="0.25">
      <c r="B3" s="166" t="s">
        <v>303</v>
      </c>
      <c r="C3" s="167"/>
      <c r="D3" s="167"/>
      <c r="E3" s="167"/>
      <c r="F3" s="167"/>
    </row>
    <row r="4" spans="2:6" ht="11.25" customHeight="1" x14ac:dyDescent="0.2">
      <c r="B4" s="173" t="s">
        <v>213</v>
      </c>
      <c r="C4" s="55" t="s">
        <v>214</v>
      </c>
      <c r="D4" s="55" t="s">
        <v>215</v>
      </c>
      <c r="E4" s="55" t="s">
        <v>216</v>
      </c>
      <c r="F4" s="176" t="s">
        <v>97</v>
      </c>
    </row>
    <row r="5" spans="2:6" x14ac:dyDescent="0.2">
      <c r="B5" s="174"/>
      <c r="C5" s="56" t="s">
        <v>217</v>
      </c>
      <c r="D5" s="56" t="s">
        <v>218</v>
      </c>
      <c r="E5" s="57" t="s">
        <v>219</v>
      </c>
      <c r="F5" s="177"/>
    </row>
    <row r="6" spans="2:6" ht="13.5" thickBot="1" x14ac:dyDescent="0.25">
      <c r="B6" s="175"/>
      <c r="C6" s="58" t="s">
        <v>220</v>
      </c>
      <c r="D6" s="58" t="s">
        <v>220</v>
      </c>
      <c r="E6" s="59" t="s">
        <v>221</v>
      </c>
      <c r="F6" s="178"/>
    </row>
    <row r="7" spans="2:6" ht="40.5" customHeight="1" x14ac:dyDescent="0.2">
      <c r="B7" s="168" t="s">
        <v>222</v>
      </c>
      <c r="C7" s="164" t="s">
        <v>381</v>
      </c>
      <c r="D7" s="162" t="s">
        <v>382</v>
      </c>
      <c r="E7" s="164" t="s">
        <v>383</v>
      </c>
      <c r="F7" s="164"/>
    </row>
    <row r="8" spans="2:6" ht="44.25" customHeight="1" thickBot="1" x14ac:dyDescent="0.25">
      <c r="B8" s="170"/>
      <c r="C8" s="165"/>
      <c r="D8" s="163"/>
      <c r="E8" s="165"/>
      <c r="F8" s="165"/>
    </row>
    <row r="9" spans="2:6" ht="129.75" customHeight="1" x14ac:dyDescent="0.2">
      <c r="B9" s="168" t="s">
        <v>224</v>
      </c>
      <c r="C9" s="164" t="s">
        <v>225</v>
      </c>
      <c r="D9" s="162" t="s">
        <v>223</v>
      </c>
      <c r="E9" s="164" t="s">
        <v>223</v>
      </c>
      <c r="F9" s="164" t="s">
        <v>226</v>
      </c>
    </row>
    <row r="10" spans="2:6" x14ac:dyDescent="0.2">
      <c r="B10" s="169"/>
      <c r="C10" s="171"/>
      <c r="D10" s="172"/>
      <c r="E10" s="171"/>
      <c r="F10" s="171"/>
    </row>
    <row r="11" spans="2:6" ht="13.5" thickBot="1" x14ac:dyDescent="0.25">
      <c r="B11" s="170"/>
      <c r="C11" s="165"/>
      <c r="D11" s="163"/>
      <c r="E11" s="165"/>
      <c r="F11" s="165"/>
    </row>
    <row r="12" spans="2:6" ht="81.75" customHeight="1" x14ac:dyDescent="0.2">
      <c r="B12" s="168" t="s">
        <v>227</v>
      </c>
      <c r="C12" s="164" t="s">
        <v>228</v>
      </c>
      <c r="D12" s="162" t="s">
        <v>229</v>
      </c>
      <c r="E12" s="164" t="s">
        <v>229</v>
      </c>
      <c r="F12" s="164" t="s">
        <v>230</v>
      </c>
    </row>
    <row r="13" spans="2:6" x14ac:dyDescent="0.2">
      <c r="B13" s="169"/>
      <c r="C13" s="171"/>
      <c r="D13" s="172"/>
      <c r="E13" s="171"/>
      <c r="F13" s="171"/>
    </row>
    <row r="14" spans="2:6" ht="13.5" thickBot="1" x14ac:dyDescent="0.25">
      <c r="B14" s="170"/>
      <c r="C14" s="165"/>
      <c r="D14" s="163"/>
      <c r="E14" s="165"/>
      <c r="F14" s="165"/>
    </row>
    <row r="15" spans="2:6" ht="71.25" customHeight="1" x14ac:dyDescent="0.2">
      <c r="B15" s="158" t="s">
        <v>171</v>
      </c>
      <c r="C15" s="160" t="s">
        <v>231</v>
      </c>
      <c r="D15" s="162" t="s">
        <v>232</v>
      </c>
      <c r="E15" s="164" t="s">
        <v>233</v>
      </c>
      <c r="F15" s="160" t="s">
        <v>307</v>
      </c>
    </row>
    <row r="16" spans="2:6" ht="13.5" thickBot="1" x14ac:dyDescent="0.25">
      <c r="B16" s="159"/>
      <c r="C16" s="161"/>
      <c r="D16" s="163"/>
      <c r="E16" s="165"/>
      <c r="F16" s="161"/>
    </row>
    <row r="17" spans="2:6" ht="13.5" thickBot="1" x14ac:dyDescent="0.25">
      <c r="B17" s="52" t="s">
        <v>234</v>
      </c>
      <c r="C17" s="51" t="s">
        <v>233</v>
      </c>
      <c r="D17" s="53" t="s">
        <v>233</v>
      </c>
      <c r="E17" s="51" t="s">
        <v>235</v>
      </c>
      <c r="F17" s="54"/>
    </row>
    <row r="18" spans="2:6" ht="13.5" thickBot="1" x14ac:dyDescent="0.25">
      <c r="B18" s="52" t="s">
        <v>236</v>
      </c>
      <c r="C18" s="51" t="s">
        <v>233</v>
      </c>
      <c r="D18" s="53" t="s">
        <v>233</v>
      </c>
      <c r="E18" s="51" t="s">
        <v>237</v>
      </c>
      <c r="F18" s="54"/>
    </row>
    <row r="19" spans="2:6" ht="13.5" thickBot="1" x14ac:dyDescent="0.25">
      <c r="B19" s="52" t="s">
        <v>238</v>
      </c>
      <c r="C19" s="51" t="s">
        <v>233</v>
      </c>
      <c r="D19" s="53" t="s">
        <v>233</v>
      </c>
      <c r="E19" s="51" t="s">
        <v>239</v>
      </c>
      <c r="F19" s="54"/>
    </row>
    <row r="20" spans="2:6" ht="36.75" thickBot="1" x14ac:dyDescent="0.25">
      <c r="B20" s="52" t="s">
        <v>149</v>
      </c>
      <c r="C20" s="51" t="s">
        <v>240</v>
      </c>
      <c r="D20" s="53" t="s">
        <v>241</v>
      </c>
      <c r="E20" s="51" t="s">
        <v>242</v>
      </c>
      <c r="F20" s="54"/>
    </row>
  </sheetData>
  <mergeCells count="23">
    <mergeCell ref="B12:B14"/>
    <mergeCell ref="C12:C14"/>
    <mergeCell ref="D12:D14"/>
    <mergeCell ref="E12:E14"/>
    <mergeCell ref="F12:F14"/>
    <mergeCell ref="B3:F3"/>
    <mergeCell ref="B9:B11"/>
    <mergeCell ref="C9:C11"/>
    <mergeCell ref="D9:D11"/>
    <mergeCell ref="E9:E11"/>
    <mergeCell ref="F9:F11"/>
    <mergeCell ref="B4:B6"/>
    <mergeCell ref="F4:F6"/>
    <mergeCell ref="B7:B8"/>
    <mergeCell ref="C7:C8"/>
    <mergeCell ref="D7:D8"/>
    <mergeCell ref="E7:E8"/>
    <mergeCell ref="F7:F8"/>
    <mergeCell ref="B15:B16"/>
    <mergeCell ref="C15:C16"/>
    <mergeCell ref="D15:D16"/>
    <mergeCell ref="E15:E16"/>
    <mergeCell ref="F15:F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7"/>
  <sheetViews>
    <sheetView showGridLines="0" workbookViewId="0">
      <selection activeCell="E6" sqref="E6:E7"/>
    </sheetView>
  </sheetViews>
  <sheetFormatPr defaultRowHeight="12.75" x14ac:dyDescent="0.2"/>
  <cols>
    <col min="1" max="1" width="3.7109375" customWidth="1"/>
    <col min="2" max="2" width="33.28515625" bestFit="1" customWidth="1"/>
    <col min="3" max="3" width="44.28515625" bestFit="1" customWidth="1"/>
    <col min="4" max="4" width="45.140625" style="3" bestFit="1" customWidth="1"/>
    <col min="5" max="5" width="47.5703125" bestFit="1" customWidth="1"/>
  </cols>
  <sheetData>
    <row r="1" spans="2:5" ht="34.5" customHeight="1" x14ac:dyDescent="0.2"/>
    <row r="2" spans="2:5" ht="29.25" customHeight="1" x14ac:dyDescent="0.2"/>
    <row r="3" spans="2:5" ht="35.25" customHeight="1" thickBot="1" x14ac:dyDescent="0.25">
      <c r="B3" s="166" t="s">
        <v>250</v>
      </c>
      <c r="C3" s="167"/>
      <c r="D3" s="167"/>
      <c r="E3" s="167"/>
    </row>
    <row r="4" spans="2:5" ht="11.25" customHeight="1" x14ac:dyDescent="0.2">
      <c r="B4" s="60" t="s">
        <v>248</v>
      </c>
      <c r="C4" s="55" t="s">
        <v>214</v>
      </c>
      <c r="D4" s="55" t="s">
        <v>215</v>
      </c>
      <c r="E4" s="55" t="s">
        <v>251</v>
      </c>
    </row>
    <row r="5" spans="2:5" ht="24.75" thickBot="1" x14ac:dyDescent="0.25">
      <c r="B5" s="61" t="s">
        <v>249</v>
      </c>
      <c r="C5" s="56" t="s">
        <v>246</v>
      </c>
      <c r="D5" s="56" t="s">
        <v>247</v>
      </c>
      <c r="E5" s="57" t="s">
        <v>252</v>
      </c>
    </row>
    <row r="6" spans="2:5" ht="40.5" customHeight="1" x14ac:dyDescent="0.2">
      <c r="B6" s="168" t="s">
        <v>253</v>
      </c>
      <c r="C6" s="164" t="s">
        <v>254</v>
      </c>
      <c r="D6" s="162" t="s">
        <v>255</v>
      </c>
      <c r="E6" s="164" t="s">
        <v>256</v>
      </c>
    </row>
    <row r="7" spans="2:5" ht="13.5" thickBot="1" x14ac:dyDescent="0.25">
      <c r="B7" s="170"/>
      <c r="C7" s="165"/>
      <c r="D7" s="163"/>
      <c r="E7" s="165"/>
    </row>
  </sheetData>
  <mergeCells count="5">
    <mergeCell ref="B3:E3"/>
    <mergeCell ref="B6:B7"/>
    <mergeCell ref="C6:C7"/>
    <mergeCell ref="D6:D7"/>
    <mergeCell ref="E6:E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G18"/>
  <sheetViews>
    <sheetView showGridLines="0" workbookViewId="0">
      <selection activeCell="F7" sqref="F7:F17"/>
    </sheetView>
  </sheetViews>
  <sheetFormatPr defaultRowHeight="12.75" x14ac:dyDescent="0.2"/>
  <cols>
    <col min="1" max="1" width="3.7109375" customWidth="1"/>
    <col min="3" max="3" width="26.140625" customWidth="1"/>
    <col min="4" max="4" width="21.28515625" customWidth="1"/>
    <col min="5" max="5" width="27.28515625" customWidth="1"/>
    <col min="6" max="6" width="44.42578125" customWidth="1"/>
    <col min="7" max="7" width="72.28515625" bestFit="1" customWidth="1"/>
  </cols>
  <sheetData>
    <row r="4" spans="2:7" ht="24" customHeight="1" x14ac:dyDescent="0.2"/>
    <row r="5" spans="2:7" ht="15" customHeight="1" x14ac:dyDescent="0.2">
      <c r="B5" s="179" t="s">
        <v>282</v>
      </c>
      <c r="C5" s="179"/>
      <c r="D5" s="179"/>
      <c r="E5" s="179"/>
      <c r="F5" s="179"/>
      <c r="G5" s="179"/>
    </row>
    <row r="6" spans="2:7" ht="60" x14ac:dyDescent="0.2">
      <c r="B6" s="29" t="s">
        <v>18</v>
      </c>
      <c r="C6" s="30" t="s">
        <v>94</v>
      </c>
      <c r="D6" s="31" t="s">
        <v>185</v>
      </c>
      <c r="E6" s="31" t="s">
        <v>183</v>
      </c>
      <c r="F6" s="31" t="s">
        <v>186</v>
      </c>
      <c r="G6" s="34" t="s">
        <v>184</v>
      </c>
    </row>
    <row r="7" spans="2:7" ht="25.5" x14ac:dyDescent="0.2">
      <c r="B7" s="33">
        <v>1</v>
      </c>
      <c r="C7" s="32">
        <v>0</v>
      </c>
      <c r="D7" s="35"/>
      <c r="E7" s="35" t="s">
        <v>190</v>
      </c>
      <c r="F7" s="35" t="s">
        <v>187</v>
      </c>
      <c r="G7" s="36" t="s">
        <v>283</v>
      </c>
    </row>
    <row r="8" spans="2:7" ht="25.5" x14ac:dyDescent="0.2">
      <c r="B8" s="33">
        <v>2</v>
      </c>
      <c r="C8" s="32">
        <v>0</v>
      </c>
      <c r="D8" s="35"/>
      <c r="E8" s="35" t="s">
        <v>206</v>
      </c>
      <c r="F8" s="37" t="s">
        <v>284</v>
      </c>
      <c r="G8" s="38" t="s">
        <v>188</v>
      </c>
    </row>
    <row r="9" spans="2:7" ht="38.25" x14ac:dyDescent="0.2">
      <c r="B9" s="33">
        <v>3</v>
      </c>
      <c r="C9" s="32">
        <v>0</v>
      </c>
      <c r="D9" s="35"/>
      <c r="E9" s="35" t="s">
        <v>206</v>
      </c>
      <c r="F9" s="37" t="s">
        <v>285</v>
      </c>
      <c r="G9" s="38"/>
    </row>
    <row r="10" spans="2:7" ht="38.25" x14ac:dyDescent="0.2">
      <c r="B10" s="33">
        <v>4</v>
      </c>
      <c r="C10" s="32">
        <v>0</v>
      </c>
      <c r="D10" s="35"/>
      <c r="E10" s="35" t="s">
        <v>206</v>
      </c>
      <c r="F10" s="37" t="s">
        <v>286</v>
      </c>
      <c r="G10" s="37" t="s">
        <v>193</v>
      </c>
    </row>
    <row r="11" spans="2:7" ht="38.25" x14ac:dyDescent="0.2">
      <c r="B11" s="33">
        <v>5</v>
      </c>
      <c r="C11" s="32">
        <v>0</v>
      </c>
      <c r="D11" s="35"/>
      <c r="E11" s="35" t="s">
        <v>206</v>
      </c>
      <c r="F11" s="37" t="s">
        <v>287</v>
      </c>
      <c r="G11" s="37" t="s">
        <v>207</v>
      </c>
    </row>
    <row r="12" spans="2:7" ht="38.25" x14ac:dyDescent="0.2">
      <c r="B12" s="33">
        <v>6</v>
      </c>
      <c r="C12" s="32">
        <v>0</v>
      </c>
      <c r="D12" s="35"/>
      <c r="E12" s="35" t="s">
        <v>206</v>
      </c>
      <c r="F12" s="37" t="s">
        <v>288</v>
      </c>
      <c r="G12" s="37"/>
    </row>
    <row r="13" spans="2:7" ht="51" x14ac:dyDescent="0.2">
      <c r="B13" s="33">
        <v>7</v>
      </c>
      <c r="C13" s="32">
        <v>0</v>
      </c>
      <c r="D13" s="35"/>
      <c r="E13" s="35" t="s">
        <v>208</v>
      </c>
      <c r="F13" s="37" t="s">
        <v>289</v>
      </c>
      <c r="G13" s="37" t="s">
        <v>290</v>
      </c>
    </row>
    <row r="14" spans="2:7" ht="38.25" x14ac:dyDescent="0.2">
      <c r="B14" s="33">
        <v>8</v>
      </c>
      <c r="C14" s="32">
        <v>0</v>
      </c>
      <c r="D14" s="35"/>
      <c r="E14" s="35" t="s">
        <v>208</v>
      </c>
      <c r="F14" s="37" t="s">
        <v>291</v>
      </c>
      <c r="G14" s="37" t="s">
        <v>209</v>
      </c>
    </row>
    <row r="15" spans="2:7" ht="25.5" x14ac:dyDescent="0.2">
      <c r="B15" s="33">
        <v>9</v>
      </c>
      <c r="C15" s="32"/>
      <c r="D15" s="35"/>
      <c r="E15" s="35" t="s">
        <v>208</v>
      </c>
      <c r="F15" s="37" t="s">
        <v>306</v>
      </c>
      <c r="G15" s="37"/>
    </row>
    <row r="16" spans="2:7" ht="51" x14ac:dyDescent="0.2">
      <c r="B16" s="33">
        <v>10</v>
      </c>
      <c r="C16" s="32">
        <v>0</v>
      </c>
      <c r="D16" s="35"/>
      <c r="E16" s="35" t="s">
        <v>206</v>
      </c>
      <c r="F16" s="37" t="s">
        <v>292</v>
      </c>
      <c r="G16" s="37" t="s">
        <v>210</v>
      </c>
    </row>
    <row r="17" spans="2:7" ht="36" customHeight="1" x14ac:dyDescent="0.2">
      <c r="B17" s="33">
        <v>11</v>
      </c>
      <c r="C17" s="32">
        <v>0</v>
      </c>
      <c r="D17" s="35"/>
      <c r="E17" s="35" t="s">
        <v>191</v>
      </c>
      <c r="F17" s="37" t="s">
        <v>212</v>
      </c>
      <c r="G17" s="37" t="s">
        <v>189</v>
      </c>
    </row>
    <row r="18" spans="2:7" ht="31.5" customHeight="1" x14ac:dyDescent="0.2">
      <c r="B18" s="33">
        <v>12</v>
      </c>
      <c r="C18" s="32">
        <v>0</v>
      </c>
      <c r="D18" s="35"/>
      <c r="E18" s="35" t="s">
        <v>192</v>
      </c>
      <c r="F18" s="37" t="s">
        <v>211</v>
      </c>
      <c r="G18" s="39" t="s">
        <v>293</v>
      </c>
    </row>
  </sheetData>
  <mergeCells count="1">
    <mergeCell ref="B5:G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F28"/>
  <sheetViews>
    <sheetView showGridLines="0" workbookViewId="0">
      <selection activeCell="D16" sqref="D16"/>
    </sheetView>
  </sheetViews>
  <sheetFormatPr defaultColWidth="27.42578125" defaultRowHeight="11.25" x14ac:dyDescent="0.2"/>
  <cols>
    <col min="1" max="1" width="3.7109375" style="27" customWidth="1"/>
    <col min="2" max="2" width="15" style="27" customWidth="1"/>
    <col min="3" max="5" width="27.42578125" style="27" customWidth="1"/>
    <col min="6" max="16384" width="27.42578125" style="27"/>
  </cols>
  <sheetData>
    <row r="1" spans="2:5" ht="61.5" customHeight="1" x14ac:dyDescent="0.2"/>
    <row r="2" spans="2:5" ht="12.75" x14ac:dyDescent="0.2">
      <c r="B2" s="47" t="s">
        <v>158</v>
      </c>
      <c r="C2" s="47" t="s">
        <v>159</v>
      </c>
      <c r="D2" s="47" t="s">
        <v>160</v>
      </c>
      <c r="E2" s="47" t="s">
        <v>161</v>
      </c>
    </row>
    <row r="3" spans="2:5" ht="12.75" x14ac:dyDescent="0.2">
      <c r="B3" s="40">
        <v>4848</v>
      </c>
      <c r="C3" s="40" t="s">
        <v>162</v>
      </c>
      <c r="D3" s="40" t="s">
        <v>294</v>
      </c>
      <c r="E3" s="40" t="s">
        <v>295</v>
      </c>
    </row>
    <row r="4" spans="2:5" s="28" customFormat="1" ht="12.75" x14ac:dyDescent="0.2">
      <c r="B4" s="41">
        <v>3700</v>
      </c>
      <c r="C4" s="40" t="s">
        <v>163</v>
      </c>
      <c r="D4" s="40" t="s">
        <v>296</v>
      </c>
      <c r="E4" s="41" t="s">
        <v>295</v>
      </c>
    </row>
    <row r="5" spans="2:5" s="28" customFormat="1" ht="12.75" x14ac:dyDescent="0.2">
      <c r="B5" s="41">
        <v>61616</v>
      </c>
      <c r="C5" s="40" t="s">
        <v>164</v>
      </c>
      <c r="D5" s="40" t="s">
        <v>296</v>
      </c>
      <c r="E5" s="41" t="s">
        <v>295</v>
      </c>
    </row>
    <row r="6" spans="2:5" s="28" customFormat="1" ht="12.75" x14ac:dyDescent="0.2">
      <c r="B6" s="41">
        <v>7676</v>
      </c>
      <c r="C6" s="40" t="s">
        <v>165</v>
      </c>
      <c r="D6" s="40" t="s">
        <v>296</v>
      </c>
      <c r="E6" s="41" t="s">
        <v>295</v>
      </c>
    </row>
    <row r="7" spans="2:5" ht="12.75" x14ac:dyDescent="0.2">
      <c r="B7" s="40">
        <v>8080</v>
      </c>
      <c r="C7" s="42" t="s">
        <v>166</v>
      </c>
      <c r="D7" s="40" t="s">
        <v>297</v>
      </c>
      <c r="E7" s="40" t="s">
        <v>295</v>
      </c>
    </row>
    <row r="8" spans="2:5" ht="12.75" x14ac:dyDescent="0.2">
      <c r="B8" s="40">
        <v>8181</v>
      </c>
      <c r="C8" s="42" t="s">
        <v>166</v>
      </c>
      <c r="D8" s="40" t="s">
        <v>297</v>
      </c>
      <c r="E8" s="40" t="s">
        <v>295</v>
      </c>
    </row>
    <row r="9" spans="2:5" ht="12.75" x14ac:dyDescent="0.2">
      <c r="B9" s="41">
        <v>8686</v>
      </c>
      <c r="C9" s="42" t="s">
        <v>166</v>
      </c>
      <c r="D9" s="40" t="s">
        <v>297</v>
      </c>
      <c r="E9" s="41" t="s">
        <v>295</v>
      </c>
    </row>
    <row r="10" spans="2:5" ht="12.75" x14ac:dyDescent="0.2">
      <c r="B10" s="41">
        <v>8080</v>
      </c>
      <c r="C10" s="42" t="s">
        <v>166</v>
      </c>
      <c r="D10" s="40" t="s">
        <v>296</v>
      </c>
      <c r="E10" s="41" t="s">
        <v>295</v>
      </c>
    </row>
    <row r="11" spans="2:5" ht="12.75" x14ac:dyDescent="0.2">
      <c r="B11" s="41">
        <v>8181</v>
      </c>
      <c r="C11" s="42" t="s">
        <v>166</v>
      </c>
      <c r="D11" s="40" t="s">
        <v>296</v>
      </c>
      <c r="E11" s="41" t="s">
        <v>295</v>
      </c>
    </row>
    <row r="12" spans="2:5" ht="63.75" x14ac:dyDescent="0.2">
      <c r="B12" s="41">
        <v>80</v>
      </c>
      <c r="C12" s="42" t="s">
        <v>304</v>
      </c>
      <c r="D12" s="40" t="s">
        <v>305</v>
      </c>
      <c r="E12" s="83" t="s">
        <v>308</v>
      </c>
    </row>
    <row r="13" spans="2:5" ht="63.75" x14ac:dyDescent="0.2">
      <c r="B13" s="41">
        <v>443</v>
      </c>
      <c r="C13" s="42" t="s">
        <v>304</v>
      </c>
      <c r="D13" s="40" t="s">
        <v>305</v>
      </c>
      <c r="E13" s="83" t="s">
        <v>309</v>
      </c>
    </row>
    <row r="14" spans="2:5" ht="89.25" x14ac:dyDescent="0.2">
      <c r="B14" s="41">
        <v>443</v>
      </c>
      <c r="C14" s="40" t="s">
        <v>167</v>
      </c>
      <c r="D14" s="40" t="s">
        <v>297</v>
      </c>
      <c r="E14" s="41" t="s">
        <v>168</v>
      </c>
    </row>
    <row r="15" spans="2:5" ht="38.25" x14ac:dyDescent="0.2">
      <c r="B15" s="41" t="s">
        <v>169</v>
      </c>
      <c r="C15" s="40" t="s">
        <v>170</v>
      </c>
      <c r="D15" s="40" t="s">
        <v>295</v>
      </c>
      <c r="E15" s="41" t="s">
        <v>298</v>
      </c>
    </row>
    <row r="16" spans="2:5" ht="63.75" x14ac:dyDescent="0.2">
      <c r="B16" s="40" t="s">
        <v>169</v>
      </c>
      <c r="C16" s="40" t="s">
        <v>170</v>
      </c>
      <c r="D16" s="40" t="s">
        <v>295</v>
      </c>
      <c r="E16" s="40" t="s">
        <v>299</v>
      </c>
    </row>
    <row r="17" spans="2:6" ht="38.25" x14ac:dyDescent="0.2">
      <c r="B17" s="40" t="s">
        <v>169</v>
      </c>
      <c r="C17" s="40" t="s">
        <v>170</v>
      </c>
      <c r="D17" s="40" t="s">
        <v>296</v>
      </c>
      <c r="E17" s="40" t="s">
        <v>300</v>
      </c>
    </row>
    <row r="18" spans="2:6" ht="25.5" x14ac:dyDescent="0.2">
      <c r="B18" s="41" t="s">
        <v>172</v>
      </c>
      <c r="C18" s="43" t="s">
        <v>173</v>
      </c>
      <c r="D18" s="41" t="s">
        <v>296</v>
      </c>
      <c r="E18" s="41" t="s">
        <v>202</v>
      </c>
    </row>
    <row r="19" spans="2:6" ht="63.75" x14ac:dyDescent="0.2">
      <c r="B19" s="41" t="s">
        <v>174</v>
      </c>
      <c r="C19" s="41" t="s">
        <v>175</v>
      </c>
      <c r="D19" s="41" t="s">
        <v>296</v>
      </c>
      <c r="E19" s="41" t="s">
        <v>203</v>
      </c>
    </row>
    <row r="20" spans="2:6" ht="25.5" x14ac:dyDescent="0.2">
      <c r="B20" s="41">
        <v>135</v>
      </c>
      <c r="C20" s="41" t="s">
        <v>176</v>
      </c>
      <c r="D20" s="41" t="s">
        <v>296</v>
      </c>
      <c r="E20" s="41" t="s">
        <v>301</v>
      </c>
    </row>
    <row r="21" spans="2:6" ht="25.5" x14ac:dyDescent="0.2">
      <c r="B21" s="41">
        <v>137</v>
      </c>
      <c r="C21" s="41" t="s">
        <v>177</v>
      </c>
      <c r="D21" s="41" t="s">
        <v>296</v>
      </c>
      <c r="E21" s="41" t="s">
        <v>301</v>
      </c>
    </row>
    <row r="22" spans="2:6" ht="25.5" x14ac:dyDescent="0.2">
      <c r="B22" s="41">
        <v>138</v>
      </c>
      <c r="C22" s="41" t="s">
        <v>177</v>
      </c>
      <c r="D22" s="41" t="s">
        <v>296</v>
      </c>
      <c r="E22" s="41" t="s">
        <v>301</v>
      </c>
    </row>
    <row r="23" spans="2:6" ht="38.25" x14ac:dyDescent="0.2">
      <c r="B23" s="41" t="s">
        <v>178</v>
      </c>
      <c r="C23" s="41" t="s">
        <v>176</v>
      </c>
      <c r="D23" s="41" t="s">
        <v>296</v>
      </c>
      <c r="E23" s="41" t="s">
        <v>301</v>
      </c>
    </row>
    <row r="24" spans="2:6" ht="25.5" x14ac:dyDescent="0.2">
      <c r="B24" s="41">
        <v>445</v>
      </c>
      <c r="C24" s="41" t="s">
        <v>176</v>
      </c>
      <c r="D24" s="41" t="s">
        <v>296</v>
      </c>
      <c r="E24" s="41" t="s">
        <v>301</v>
      </c>
    </row>
    <row r="25" spans="2:6" ht="25.5" x14ac:dyDescent="0.2">
      <c r="B25" s="40" t="s">
        <v>179</v>
      </c>
      <c r="C25" s="41" t="s">
        <v>180</v>
      </c>
      <c r="D25" s="41" t="s">
        <v>296</v>
      </c>
      <c r="E25" s="41" t="s">
        <v>302</v>
      </c>
    </row>
    <row r="26" spans="2:6" ht="22.5" customHeight="1" x14ac:dyDescent="0.2">
      <c r="B26" s="44" t="s">
        <v>181</v>
      </c>
      <c r="C26" s="44" t="s">
        <v>182</v>
      </c>
      <c r="D26" s="44" t="s">
        <v>296</v>
      </c>
      <c r="E26" s="41" t="s">
        <v>301</v>
      </c>
    </row>
    <row r="27" spans="2:6" ht="25.5" x14ac:dyDescent="0.2">
      <c r="B27" s="44" t="s">
        <v>380</v>
      </c>
      <c r="C27" s="44" t="s">
        <v>379</v>
      </c>
      <c r="D27" s="44" t="s">
        <v>296</v>
      </c>
      <c r="E27" s="41" t="s">
        <v>301</v>
      </c>
    </row>
    <row r="28" spans="2:6" ht="12.75" x14ac:dyDescent="0.2">
      <c r="B28" s="104" t="s">
        <v>384</v>
      </c>
      <c r="C28" s="44"/>
      <c r="D28" s="44"/>
      <c r="E28" s="44" t="s">
        <v>385</v>
      </c>
      <c r="F28" s="105"/>
    </row>
  </sheetData>
  <autoFilter ref="B2:E26" xr:uid="{00000000-0009-0000-0000-000007000000}"/>
  <hyperlinks>
    <hyperlink ref="E12" r:id="rId1" xr:uid="{00000000-0004-0000-0700-000000000000}"/>
    <hyperlink ref="E13" r:id="rId2" xr:uid="{00000000-0004-0000-0700-000001000000}"/>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28"/>
  <sheetViews>
    <sheetView workbookViewId="0">
      <selection activeCell="B1" sqref="B1"/>
    </sheetView>
  </sheetViews>
  <sheetFormatPr defaultColWidth="27.42578125" defaultRowHeight="11.25" x14ac:dyDescent="0.2"/>
  <cols>
    <col min="1" max="1" width="3.7109375" style="84" customWidth="1"/>
    <col min="2" max="2" width="15" style="84" customWidth="1"/>
    <col min="3" max="5" width="27.42578125" style="84" customWidth="1"/>
    <col min="6" max="16384" width="27.42578125" style="84"/>
  </cols>
  <sheetData>
    <row r="1" spans="2:6" ht="61.5" customHeight="1" x14ac:dyDescent="0.2"/>
    <row r="2" spans="2:6" ht="12.75" x14ac:dyDescent="0.2">
      <c r="B2" s="85" t="s">
        <v>158</v>
      </c>
      <c r="C2" s="85" t="s">
        <v>159</v>
      </c>
      <c r="D2" s="85" t="s">
        <v>160</v>
      </c>
      <c r="E2" s="85" t="s">
        <v>161</v>
      </c>
      <c r="F2" s="85" t="s">
        <v>312</v>
      </c>
    </row>
    <row r="3" spans="2:6" ht="22.5" x14ac:dyDescent="0.2">
      <c r="B3" s="86">
        <v>443</v>
      </c>
      <c r="C3" s="87" t="s">
        <v>166</v>
      </c>
      <c r="D3" s="86" t="s">
        <v>313</v>
      </c>
      <c r="E3" s="86" t="s">
        <v>314</v>
      </c>
      <c r="F3" s="88" t="s">
        <v>320</v>
      </c>
    </row>
    <row r="4" spans="2:6" s="89" customFormat="1" ht="63.75" x14ac:dyDescent="0.2">
      <c r="B4" s="86" t="s">
        <v>169</v>
      </c>
      <c r="C4" s="86" t="s">
        <v>170</v>
      </c>
      <c r="D4" s="86" t="s">
        <v>313</v>
      </c>
      <c r="E4" s="86" t="s">
        <v>315</v>
      </c>
      <c r="F4" s="88"/>
    </row>
    <row r="5" spans="2:6" s="89" customFormat="1" ht="38.25" x14ac:dyDescent="0.2">
      <c r="B5" s="86" t="s">
        <v>169</v>
      </c>
      <c r="C5" s="86" t="s">
        <v>170</v>
      </c>
      <c r="D5" s="86" t="s">
        <v>313</v>
      </c>
      <c r="E5" s="86" t="s">
        <v>316</v>
      </c>
      <c r="F5" s="88"/>
    </row>
    <row r="6" spans="2:6" s="89" customFormat="1" ht="25.5" x14ac:dyDescent="0.2">
      <c r="B6" s="90" t="s">
        <v>172</v>
      </c>
      <c r="C6" s="91" t="s">
        <v>173</v>
      </c>
      <c r="D6" s="86" t="s">
        <v>313</v>
      </c>
      <c r="E6" s="90" t="s">
        <v>202</v>
      </c>
      <c r="F6" s="88"/>
    </row>
    <row r="7" spans="2:6" ht="63.75" x14ac:dyDescent="0.2">
      <c r="B7" s="90" t="s">
        <v>174</v>
      </c>
      <c r="C7" s="90" t="s">
        <v>175</v>
      </c>
      <c r="D7" s="86" t="s">
        <v>313</v>
      </c>
      <c r="E7" s="90" t="s">
        <v>203</v>
      </c>
      <c r="F7" s="88"/>
    </row>
    <row r="8" spans="2:6" ht="25.5" x14ac:dyDescent="0.2">
      <c r="B8" s="90">
        <v>135</v>
      </c>
      <c r="C8" s="90" t="s">
        <v>176</v>
      </c>
      <c r="D8" s="86" t="s">
        <v>313</v>
      </c>
      <c r="E8" s="90" t="s">
        <v>317</v>
      </c>
      <c r="F8" s="88"/>
    </row>
    <row r="9" spans="2:6" ht="25.5" x14ac:dyDescent="0.2">
      <c r="B9" s="90">
        <v>137</v>
      </c>
      <c r="C9" s="90" t="s">
        <v>177</v>
      </c>
      <c r="D9" s="86" t="s">
        <v>313</v>
      </c>
      <c r="E9" s="90" t="s">
        <v>317</v>
      </c>
      <c r="F9" s="88"/>
    </row>
    <row r="10" spans="2:6" ht="25.5" x14ac:dyDescent="0.2">
      <c r="B10" s="90">
        <v>138</v>
      </c>
      <c r="C10" s="90" t="s">
        <v>177</v>
      </c>
      <c r="D10" s="86" t="s">
        <v>313</v>
      </c>
      <c r="E10" s="90" t="s">
        <v>317</v>
      </c>
      <c r="F10" s="88"/>
    </row>
    <row r="11" spans="2:6" ht="38.25" x14ac:dyDescent="0.2">
      <c r="B11" s="90" t="s">
        <v>178</v>
      </c>
      <c r="C11" s="90" t="s">
        <v>176</v>
      </c>
      <c r="D11" s="86" t="s">
        <v>313</v>
      </c>
      <c r="E11" s="90" t="s">
        <v>317</v>
      </c>
      <c r="F11" s="88"/>
    </row>
    <row r="12" spans="2:6" ht="25.5" x14ac:dyDescent="0.2">
      <c r="B12" s="90">
        <v>445</v>
      </c>
      <c r="C12" s="90" t="s">
        <v>176</v>
      </c>
      <c r="D12" s="86" t="s">
        <v>313</v>
      </c>
      <c r="E12" s="90" t="s">
        <v>317</v>
      </c>
      <c r="F12" s="88"/>
    </row>
    <row r="13" spans="2:6" ht="25.5" x14ac:dyDescent="0.2">
      <c r="B13" s="86" t="s">
        <v>179</v>
      </c>
      <c r="C13" s="90" t="s">
        <v>180</v>
      </c>
      <c r="D13" s="86" t="s">
        <v>313</v>
      </c>
      <c r="E13" s="90" t="s">
        <v>318</v>
      </c>
      <c r="F13" s="88"/>
    </row>
    <row r="14" spans="2:6" s="27" customFormat="1" ht="22.5" customHeight="1" x14ac:dyDescent="0.2">
      <c r="B14" s="44" t="s">
        <v>181</v>
      </c>
      <c r="C14" s="44" t="s">
        <v>182</v>
      </c>
      <c r="D14" s="44" t="s">
        <v>296</v>
      </c>
      <c r="E14" s="41" t="s">
        <v>301</v>
      </c>
    </row>
    <row r="15" spans="2:6" s="27" customFormat="1" ht="25.5" x14ac:dyDescent="0.2">
      <c r="B15" s="44" t="s">
        <v>380</v>
      </c>
      <c r="C15" s="44" t="s">
        <v>379</v>
      </c>
      <c r="D15" s="44" t="s">
        <v>296</v>
      </c>
      <c r="E15" s="41" t="s">
        <v>301</v>
      </c>
    </row>
    <row r="16" spans="2:6" ht="25.5" x14ac:dyDescent="0.2">
      <c r="B16" s="86">
        <v>1099</v>
      </c>
      <c r="C16" s="92" t="s">
        <v>204</v>
      </c>
      <c r="D16" s="86" t="s">
        <v>313</v>
      </c>
      <c r="E16" s="92" t="s">
        <v>205</v>
      </c>
      <c r="F16" s="88"/>
    </row>
    <row r="17" spans="2:6" ht="22.5" x14ac:dyDescent="0.2">
      <c r="B17" s="90">
        <v>443</v>
      </c>
      <c r="C17" s="87" t="s">
        <v>166</v>
      </c>
      <c r="D17" s="86" t="s">
        <v>319</v>
      </c>
      <c r="E17" s="86" t="s">
        <v>314</v>
      </c>
      <c r="F17" s="88" t="s">
        <v>320</v>
      </c>
    </row>
    <row r="18" spans="2:6" ht="63.75" x14ac:dyDescent="0.2">
      <c r="B18" s="90">
        <v>80</v>
      </c>
      <c r="C18" s="87" t="s">
        <v>304</v>
      </c>
      <c r="D18" s="86" t="s">
        <v>319</v>
      </c>
      <c r="E18" s="83" t="s">
        <v>308</v>
      </c>
      <c r="F18" s="93"/>
    </row>
    <row r="19" spans="2:6" ht="63.75" x14ac:dyDescent="0.2">
      <c r="B19" s="90">
        <v>443</v>
      </c>
      <c r="C19" s="87" t="s">
        <v>304</v>
      </c>
      <c r="D19" s="86" t="s">
        <v>319</v>
      </c>
      <c r="E19" s="83" t="s">
        <v>309</v>
      </c>
      <c r="F19" s="93"/>
    </row>
    <row r="20" spans="2:6" ht="89.25" x14ac:dyDescent="0.2">
      <c r="B20" s="90">
        <v>443</v>
      </c>
      <c r="C20" s="86" t="s">
        <v>167</v>
      </c>
      <c r="D20" s="86" t="s">
        <v>319</v>
      </c>
      <c r="E20" s="86" t="s">
        <v>168</v>
      </c>
      <c r="F20" s="88"/>
    </row>
    <row r="27" spans="2:6" ht="22.5" customHeight="1" x14ac:dyDescent="0.2"/>
    <row r="28" spans="2:6" ht="22.5" customHeight="1" x14ac:dyDescent="0.2"/>
  </sheetData>
  <autoFilter ref="B2:E27" xr:uid="{00000000-0009-0000-0000-000008000000}"/>
  <hyperlinks>
    <hyperlink ref="E18" r:id="rId1" xr:uid="{00000000-0004-0000-0800-000000000000}"/>
    <hyperlink ref="E19" r:id="rId2" xr:uid="{00000000-0004-0000-0800-000001000000}"/>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13"/>
  <sheetViews>
    <sheetView showGridLines="0" workbookViewId="0">
      <selection activeCell="B19" sqref="B19"/>
    </sheetView>
  </sheetViews>
  <sheetFormatPr defaultRowHeight="12.75" x14ac:dyDescent="0.2"/>
  <cols>
    <col min="1" max="1" width="3.7109375" style="15" customWidth="1"/>
    <col min="2" max="2" width="12.28515625" style="15" bestFit="1" customWidth="1"/>
    <col min="3" max="3" width="22.28515625" style="15" customWidth="1"/>
    <col min="4" max="4" width="6.28515625" style="15" customWidth="1"/>
    <col min="5" max="5" width="21.7109375" style="15" bestFit="1" customWidth="1"/>
    <col min="6" max="6" width="20.85546875" style="15" bestFit="1" customWidth="1"/>
    <col min="7" max="7" width="33.7109375" style="15" customWidth="1"/>
    <col min="8" max="8" width="12.28515625" style="15" customWidth="1"/>
    <col min="9" max="11" width="9.140625" style="15"/>
    <col min="12" max="12" width="10.5703125" style="15" customWidth="1"/>
    <col min="13" max="16384" width="9.140625" style="15"/>
  </cols>
  <sheetData>
    <row r="1" spans="2:13" ht="59.25" customHeight="1" x14ac:dyDescent="0.2">
      <c r="C1" s="14"/>
      <c r="F1" s="16"/>
    </row>
    <row r="2" spans="2:13" x14ac:dyDescent="0.2">
      <c r="B2" s="50" t="s">
        <v>368</v>
      </c>
      <c r="C2" s="50"/>
      <c r="D2" s="50"/>
      <c r="E2" s="50"/>
      <c r="F2" s="50"/>
      <c r="G2" s="50"/>
      <c r="H2" s="50"/>
      <c r="I2" s="50"/>
      <c r="J2" s="50"/>
      <c r="K2" s="50"/>
      <c r="L2" s="50"/>
      <c r="M2" s="50"/>
    </row>
    <row r="3" spans="2:13" ht="102" x14ac:dyDescent="0.2">
      <c r="B3" s="17" t="s">
        <v>19</v>
      </c>
      <c r="C3" s="17" t="s">
        <v>20</v>
      </c>
      <c r="D3" s="18" t="s">
        <v>21</v>
      </c>
      <c r="E3" s="19" t="s">
        <v>23</v>
      </c>
      <c r="F3" s="19" t="s">
        <v>24</v>
      </c>
      <c r="G3" s="19" t="s">
        <v>32</v>
      </c>
      <c r="H3" s="19" t="s">
        <v>25</v>
      </c>
      <c r="I3" s="19"/>
      <c r="J3" s="19"/>
      <c r="K3" s="19"/>
      <c r="L3" s="19"/>
      <c r="M3" s="19"/>
    </row>
    <row r="4" spans="2:13" s="21" customFormat="1" x14ac:dyDescent="0.2">
      <c r="B4" s="20"/>
      <c r="C4" s="20" t="s">
        <v>33</v>
      </c>
      <c r="D4" s="20"/>
      <c r="E4" s="20"/>
      <c r="F4" s="20"/>
      <c r="G4" s="20" t="s">
        <v>34</v>
      </c>
      <c r="H4" s="20" t="s">
        <v>26</v>
      </c>
      <c r="I4" s="20"/>
      <c r="J4" s="20"/>
      <c r="K4" s="20"/>
      <c r="L4" s="20"/>
      <c r="M4" s="20"/>
    </row>
    <row r="5" spans="2:13" s="21" customFormat="1" x14ac:dyDescent="0.2">
      <c r="B5" s="20"/>
      <c r="C5" s="20" t="s">
        <v>35</v>
      </c>
      <c r="D5" s="20"/>
      <c r="E5" s="20"/>
      <c r="F5" s="20"/>
      <c r="G5" s="20" t="s">
        <v>36</v>
      </c>
      <c r="H5" s="20"/>
      <c r="I5" s="20"/>
      <c r="J5" s="20"/>
      <c r="K5" s="20"/>
      <c r="L5" s="20"/>
      <c r="M5" s="20"/>
    </row>
    <row r="6" spans="2:13" x14ac:dyDescent="0.2">
      <c r="B6" s="22"/>
      <c r="C6" s="22" t="s">
        <v>37</v>
      </c>
      <c r="D6" s="22"/>
      <c r="E6" s="22"/>
      <c r="F6" s="22"/>
      <c r="G6" s="22"/>
      <c r="H6" s="22"/>
      <c r="I6" s="22"/>
      <c r="J6" s="22"/>
      <c r="K6" s="22"/>
      <c r="L6" s="22"/>
      <c r="M6" s="22"/>
    </row>
    <row r="7" spans="2:13" x14ac:dyDescent="0.2">
      <c r="B7" s="22"/>
      <c r="C7" s="22" t="s">
        <v>27</v>
      </c>
      <c r="D7" s="22"/>
      <c r="E7" s="22"/>
      <c r="F7" s="22"/>
      <c r="G7" s="22"/>
      <c r="H7" s="22"/>
      <c r="I7" s="22"/>
      <c r="J7" s="22"/>
      <c r="K7" s="22"/>
      <c r="L7" s="22"/>
      <c r="M7" s="22"/>
    </row>
    <row r="8" spans="2:13" x14ac:dyDescent="0.2">
      <c r="B8" s="22"/>
      <c r="C8" s="22" t="s">
        <v>28</v>
      </c>
      <c r="D8" s="22"/>
      <c r="E8" s="22"/>
      <c r="F8" s="22"/>
      <c r="G8" s="22"/>
      <c r="H8" s="22"/>
      <c r="I8" s="22"/>
      <c r="J8" s="22"/>
      <c r="K8" s="22"/>
      <c r="L8" s="22"/>
      <c r="M8" s="22"/>
    </row>
    <row r="9" spans="2:13" x14ac:dyDescent="0.2">
      <c r="B9" s="22"/>
      <c r="C9" s="22" t="s">
        <v>29</v>
      </c>
      <c r="D9" s="22"/>
      <c r="E9" s="22"/>
      <c r="F9" s="22"/>
      <c r="G9" s="22"/>
      <c r="H9" s="22"/>
      <c r="I9" s="22"/>
      <c r="J9" s="22"/>
      <c r="K9" s="22"/>
      <c r="L9" s="22"/>
      <c r="M9" s="22"/>
    </row>
    <row r="10" spans="2:13" x14ac:dyDescent="0.2">
      <c r="B10" s="22"/>
      <c r="C10" s="99" t="s">
        <v>369</v>
      </c>
      <c r="D10" s="22"/>
      <c r="E10" s="22"/>
      <c r="F10" s="22"/>
      <c r="G10" s="22"/>
      <c r="H10" s="22"/>
      <c r="I10" s="22"/>
      <c r="J10" s="22"/>
      <c r="K10" s="22"/>
      <c r="L10" s="22"/>
      <c r="M10" s="22"/>
    </row>
    <row r="11" spans="2:13" x14ac:dyDescent="0.2">
      <c r="B11" s="22"/>
      <c r="C11" s="99" t="s">
        <v>370</v>
      </c>
      <c r="D11" s="22"/>
      <c r="E11" s="22"/>
      <c r="F11" s="22"/>
      <c r="G11" s="22"/>
      <c r="H11" s="22"/>
      <c r="I11" s="22"/>
      <c r="J11" s="22"/>
      <c r="K11" s="22"/>
      <c r="L11" s="22"/>
      <c r="M11" s="22"/>
    </row>
    <row r="12" spans="2:13" x14ac:dyDescent="0.2">
      <c r="B12" s="22"/>
      <c r="C12" s="22"/>
      <c r="D12" s="22"/>
      <c r="E12" s="22"/>
      <c r="F12" s="22"/>
      <c r="G12" s="22"/>
      <c r="H12" s="22"/>
      <c r="I12" s="22"/>
      <c r="J12" s="22"/>
      <c r="K12" s="22"/>
      <c r="L12" s="22"/>
      <c r="M12" s="22"/>
    </row>
    <row r="13" spans="2:13" x14ac:dyDescent="0.2">
      <c r="B13" s="22"/>
      <c r="C13" s="22"/>
      <c r="D13" s="22"/>
      <c r="E13" s="22"/>
      <c r="F13" s="22"/>
      <c r="G13" s="22"/>
      <c r="H13" s="22"/>
      <c r="I13" s="22"/>
      <c r="J13" s="22"/>
      <c r="K13" s="22"/>
      <c r="L13" s="22"/>
      <c r="M13" s="22"/>
    </row>
  </sheetData>
  <hyperlinks>
    <hyperlink ref="D3" r:id="rId1" xr:uid="{00000000-0004-0000-0B00-000000000000}"/>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0-Success Criteria</vt:lpstr>
      <vt:lpstr>1-APM Units</vt:lpstr>
      <vt:lpstr>2-APM Storage</vt:lpstr>
      <vt:lpstr>3-Hardware(APM)</vt:lpstr>
      <vt:lpstr>4-Hardware(CRT)</vt:lpstr>
      <vt:lpstr>5-Infrastructure (APM &amp; CRT)</vt:lpstr>
      <vt:lpstr>6-Network Ports (ONPREMISE APM)</vt:lpstr>
      <vt:lpstr>7-Network Ports (CLOUD APM)</vt:lpstr>
      <vt:lpstr>8-APPLICATION-env access</vt:lpstr>
      <vt:lpstr>9-Deployment Status</vt:lpstr>
    </vt:vector>
  </TitlesOfParts>
  <Company>SKy Italia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moronio</dc:creator>
  <cp:lastModifiedBy>ygermain</cp:lastModifiedBy>
  <dcterms:created xsi:type="dcterms:W3CDTF">2012-04-10T15:56:53Z</dcterms:created>
  <dcterms:modified xsi:type="dcterms:W3CDTF">2019-04-01T17:45:43Z</dcterms:modified>
</cp:coreProperties>
</file>